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1790" activeTab="1"/>
  </bookViews>
  <sheets>
    <sheet name="Pokyny pro vyplnění" sheetId="11" r:id="rId1"/>
    <sheet name="Stavba" sheetId="1" r:id="rId2"/>
    <sheet name="VzorPolozky" sheetId="10" state="hidden" r:id="rId3"/>
    <sheet name="02 01 Pol" sheetId="12" r:id="rId4"/>
    <sheet name="02 02 Pol" sheetId="13" r:id="rId5"/>
    <sheet name="02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_xlnm.Print_Titles" localSheetId="4">'02 02 Pol'!$1:$7</definedName>
    <definedName name="_xlnm.Print_Titles" localSheetId="5">'02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Pol'!$A$1:$X$214</definedName>
    <definedName name="_xlnm.Print_Area" localSheetId="4">'02 02 Pol'!$A$1:$X$61</definedName>
    <definedName name="_xlnm.Print_Area" localSheetId="5">'02 03 Pol'!$A$1:$X$42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32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O17" i="14"/>
  <c r="Q17" i="14"/>
  <c r="G18" i="14"/>
  <c r="I18" i="14"/>
  <c r="K18" i="14"/>
  <c r="K17" i="14" s="1"/>
  <c r="M18" i="14"/>
  <c r="M17" i="14" s="1"/>
  <c r="O18" i="14"/>
  <c r="Q18" i="14"/>
  <c r="V18" i="14"/>
  <c r="V17" i="14" s="1"/>
  <c r="K19" i="14"/>
  <c r="V19" i="14"/>
  <c r="G20" i="14"/>
  <c r="G19" i="14" s="1"/>
  <c r="I20" i="14"/>
  <c r="I19" i="14" s="1"/>
  <c r="K20" i="14"/>
  <c r="O20" i="14"/>
  <c r="O19" i="14" s="1"/>
  <c r="Q20" i="14"/>
  <c r="Q19" i="14" s="1"/>
  <c r="V20" i="14"/>
  <c r="G21" i="14"/>
  <c r="O21" i="14"/>
  <c r="G22" i="14"/>
  <c r="I22" i="14"/>
  <c r="I21" i="14" s="1"/>
  <c r="K22" i="14"/>
  <c r="K21" i="14" s="1"/>
  <c r="M22" i="14"/>
  <c r="M21" i="14" s="1"/>
  <c r="O22" i="14"/>
  <c r="Q22" i="14"/>
  <c r="Q21" i="14" s="1"/>
  <c r="V22" i="14"/>
  <c r="V21" i="14" s="1"/>
  <c r="K23" i="14"/>
  <c r="V23" i="14"/>
  <c r="G24" i="14"/>
  <c r="G23" i="14" s="1"/>
  <c r="I24" i="14"/>
  <c r="I23" i="14" s="1"/>
  <c r="K24" i="14"/>
  <c r="M24" i="14"/>
  <c r="M23" i="14" s="1"/>
  <c r="O24" i="14"/>
  <c r="O23" i="14" s="1"/>
  <c r="Q24" i="14"/>
  <c r="Q23" i="14" s="1"/>
  <c r="V24" i="14"/>
  <c r="G25" i="14"/>
  <c r="O25" i="14"/>
  <c r="G26" i="14"/>
  <c r="I26" i="14"/>
  <c r="I25" i="14" s="1"/>
  <c r="K26" i="14"/>
  <c r="K25" i="14" s="1"/>
  <c r="M26" i="14"/>
  <c r="M25" i="14" s="1"/>
  <c r="O26" i="14"/>
  <c r="Q26" i="14"/>
  <c r="Q25" i="14" s="1"/>
  <c r="V26" i="14"/>
  <c r="V25" i="14" s="1"/>
  <c r="G27" i="14"/>
  <c r="AF32" i="14" s="1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29" i="14"/>
  <c r="O29" i="14"/>
  <c r="G30" i="14"/>
  <c r="I30" i="14"/>
  <c r="I29" i="14" s="1"/>
  <c r="K30" i="14"/>
  <c r="K29" i="14" s="1"/>
  <c r="M30" i="14"/>
  <c r="M29" i="14" s="1"/>
  <c r="O30" i="14"/>
  <c r="Q30" i="14"/>
  <c r="Q29" i="14" s="1"/>
  <c r="V30" i="14"/>
  <c r="V29" i="14" s="1"/>
  <c r="AE32" i="14"/>
  <c r="G51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O17" i="13"/>
  <c r="Q17" i="13"/>
  <c r="G18" i="13"/>
  <c r="M18" i="13" s="1"/>
  <c r="M17" i="13" s="1"/>
  <c r="I18" i="13"/>
  <c r="K18" i="13"/>
  <c r="K17" i="13" s="1"/>
  <c r="O18" i="13"/>
  <c r="Q18" i="13"/>
  <c r="V18" i="13"/>
  <c r="V17" i="13" s="1"/>
  <c r="K19" i="13"/>
  <c r="V19" i="13"/>
  <c r="G20" i="13"/>
  <c r="G19" i="13" s="1"/>
  <c r="I20" i="13"/>
  <c r="I19" i="13" s="1"/>
  <c r="K20" i="13"/>
  <c r="O20" i="13"/>
  <c r="O19" i="13" s="1"/>
  <c r="Q20" i="13"/>
  <c r="Q19" i="13" s="1"/>
  <c r="V20" i="13"/>
  <c r="G21" i="13"/>
  <c r="O21" i="13"/>
  <c r="G22" i="13"/>
  <c r="I22" i="13"/>
  <c r="I21" i="13" s="1"/>
  <c r="K22" i="13"/>
  <c r="K21" i="13" s="1"/>
  <c r="M22" i="13"/>
  <c r="M21" i="13" s="1"/>
  <c r="O22" i="13"/>
  <c r="Q22" i="13"/>
  <c r="Q21" i="13" s="1"/>
  <c r="V22" i="13"/>
  <c r="V21" i="13" s="1"/>
  <c r="K23" i="13"/>
  <c r="V23" i="13"/>
  <c r="G24" i="13"/>
  <c r="G23" i="13" s="1"/>
  <c r="I24" i="13"/>
  <c r="I23" i="13" s="1"/>
  <c r="K24" i="13"/>
  <c r="M24" i="13"/>
  <c r="M23" i="13" s="1"/>
  <c r="O24" i="13"/>
  <c r="O23" i="13" s="1"/>
  <c r="Q24" i="13"/>
  <c r="Q23" i="13" s="1"/>
  <c r="V24" i="13"/>
  <c r="G26" i="13"/>
  <c r="I26" i="13"/>
  <c r="I25" i="13" s="1"/>
  <c r="K26" i="13"/>
  <c r="K25" i="13" s="1"/>
  <c r="M26" i="13"/>
  <c r="O26" i="13"/>
  <c r="Q26" i="13"/>
  <c r="Q25" i="13" s="1"/>
  <c r="V26" i="13"/>
  <c r="V25" i="13" s="1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O25" i="13" s="1"/>
  <c r="Q29" i="13"/>
  <c r="V29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9" i="13"/>
  <c r="G48" i="13" s="1"/>
  <c r="I49" i="13"/>
  <c r="I48" i="13" s="1"/>
  <c r="K49" i="13"/>
  <c r="K48" i="13" s="1"/>
  <c r="O49" i="13"/>
  <c r="O48" i="13" s="1"/>
  <c r="Q49" i="13"/>
  <c r="Q48" i="13" s="1"/>
  <c r="V49" i="13"/>
  <c r="V48" i="13" s="1"/>
  <c r="AE51" i="13"/>
  <c r="AF51" i="13"/>
  <c r="G204" i="12"/>
  <c r="G9" i="12"/>
  <c r="I9" i="12"/>
  <c r="K9" i="12"/>
  <c r="O9" i="12"/>
  <c r="O8" i="12" s="1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K8" i="12" s="1"/>
  <c r="M11" i="12"/>
  <c r="O11" i="12"/>
  <c r="Q11" i="12"/>
  <c r="V11" i="12"/>
  <c r="V8" i="12" s="1"/>
  <c r="G12" i="12"/>
  <c r="I12" i="12"/>
  <c r="K12" i="12"/>
  <c r="M12" i="12"/>
  <c r="O12" i="12"/>
  <c r="Q12" i="12"/>
  <c r="V12" i="12"/>
  <c r="G13" i="12"/>
  <c r="O13" i="12"/>
  <c r="G14" i="12"/>
  <c r="M14" i="12" s="1"/>
  <c r="I14" i="12"/>
  <c r="I13" i="12" s="1"/>
  <c r="K14" i="12"/>
  <c r="K13" i="12" s="1"/>
  <c r="O14" i="12"/>
  <c r="Q14" i="12"/>
  <c r="Q13" i="12" s="1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Q17" i="12" s="1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O17" i="12" s="1"/>
  <c r="Q21" i="12"/>
  <c r="V21" i="12"/>
  <c r="G22" i="12"/>
  <c r="M22" i="12" s="1"/>
  <c r="I22" i="12"/>
  <c r="K22" i="12"/>
  <c r="O22" i="12"/>
  <c r="Q22" i="12"/>
  <c r="V22" i="12"/>
  <c r="I23" i="12"/>
  <c r="K23" i="12"/>
  <c r="Q23" i="12"/>
  <c r="V23" i="12"/>
  <c r="G24" i="12"/>
  <c r="G23" i="12" s="1"/>
  <c r="I24" i="12"/>
  <c r="K24" i="12"/>
  <c r="M24" i="12"/>
  <c r="O24" i="12"/>
  <c r="O23" i="12" s="1"/>
  <c r="Q24" i="12"/>
  <c r="V24" i="12"/>
  <c r="G25" i="12"/>
  <c r="M25" i="12" s="1"/>
  <c r="I25" i="12"/>
  <c r="K25" i="12"/>
  <c r="O25" i="12"/>
  <c r="Q25" i="12"/>
  <c r="V25" i="12"/>
  <c r="G26" i="12"/>
  <c r="I26" i="12"/>
  <c r="O26" i="12"/>
  <c r="Q26" i="12"/>
  <c r="G27" i="12"/>
  <c r="I27" i="12"/>
  <c r="K27" i="12"/>
  <c r="K26" i="12" s="1"/>
  <c r="M27" i="12"/>
  <c r="M26" i="12" s="1"/>
  <c r="O27" i="12"/>
  <c r="Q27" i="12"/>
  <c r="V27" i="12"/>
  <c r="V26" i="12" s="1"/>
  <c r="G28" i="12"/>
  <c r="I28" i="12"/>
  <c r="K28" i="12"/>
  <c r="M28" i="12"/>
  <c r="O28" i="12"/>
  <c r="Q28" i="12"/>
  <c r="V28" i="12"/>
  <c r="G29" i="12"/>
  <c r="G30" i="12"/>
  <c r="M30" i="12" s="1"/>
  <c r="I30" i="12"/>
  <c r="I29" i="12" s="1"/>
  <c r="K30" i="12"/>
  <c r="K29" i="12" s="1"/>
  <c r="O30" i="12"/>
  <c r="Q30" i="12"/>
  <c r="Q29" i="12" s="1"/>
  <c r="V30" i="12"/>
  <c r="V29" i="12" s="1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O29" i="12" s="1"/>
  <c r="Q33" i="12"/>
  <c r="V33" i="12"/>
  <c r="Q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O37" i="12"/>
  <c r="Q37" i="12"/>
  <c r="V37" i="12"/>
  <c r="G38" i="12"/>
  <c r="M38" i="12" s="1"/>
  <c r="I38" i="12"/>
  <c r="I34" i="12" s="1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49" i="12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K47" i="12" s="1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V47" i="12" s="1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Q65" i="12" s="1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G65" i="12" s="1"/>
  <c r="I69" i="12"/>
  <c r="K69" i="12"/>
  <c r="O69" i="12"/>
  <c r="O65" i="12" s="1"/>
  <c r="Q69" i="12"/>
  <c r="V69" i="12"/>
  <c r="G70" i="12"/>
  <c r="M70" i="12" s="1"/>
  <c r="I70" i="12"/>
  <c r="K70" i="12"/>
  <c r="O70" i="12"/>
  <c r="Q70" i="12"/>
  <c r="V70" i="12"/>
  <c r="G71" i="12"/>
  <c r="I71" i="12"/>
  <c r="O71" i="12"/>
  <c r="Q71" i="12"/>
  <c r="G72" i="12"/>
  <c r="I72" i="12"/>
  <c r="K72" i="12"/>
  <c r="K71" i="12" s="1"/>
  <c r="M72" i="12"/>
  <c r="M71" i="12" s="1"/>
  <c r="O72" i="12"/>
  <c r="Q72" i="12"/>
  <c r="V72" i="12"/>
  <c r="V71" i="12" s="1"/>
  <c r="G74" i="12"/>
  <c r="M74" i="12" s="1"/>
  <c r="I74" i="12"/>
  <c r="K74" i="12"/>
  <c r="O74" i="12"/>
  <c r="O73" i="12" s="1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K84" i="12"/>
  <c r="V84" i="12"/>
  <c r="G85" i="12"/>
  <c r="G84" i="12" s="1"/>
  <c r="I85" i="12"/>
  <c r="I84" i="12" s="1"/>
  <c r="K85" i="12"/>
  <c r="O85" i="12"/>
  <c r="O84" i="12" s="1"/>
  <c r="Q85" i="12"/>
  <c r="Q84" i="12" s="1"/>
  <c r="V85" i="12"/>
  <c r="G86" i="12"/>
  <c r="O86" i="12"/>
  <c r="G87" i="12"/>
  <c r="I87" i="12"/>
  <c r="I86" i="12" s="1"/>
  <c r="K87" i="12"/>
  <c r="M87" i="12"/>
  <c r="O87" i="12"/>
  <c r="Q87" i="12"/>
  <c r="Q86" i="12" s="1"/>
  <c r="V87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O89" i="12" s="1"/>
  <c r="Q90" i="12"/>
  <c r="Q89" i="12" s="1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I95" i="12"/>
  <c r="Q95" i="12"/>
  <c r="V95" i="12"/>
  <c r="G96" i="12"/>
  <c r="G95" i="12" s="1"/>
  <c r="I96" i="12"/>
  <c r="K96" i="12"/>
  <c r="K95" i="12" s="1"/>
  <c r="M96" i="12"/>
  <c r="M95" i="12" s="1"/>
  <c r="O96" i="12"/>
  <c r="O95" i="12" s="1"/>
  <c r="Q96" i="12"/>
  <c r="V96" i="12"/>
  <c r="G97" i="12"/>
  <c r="G98" i="12"/>
  <c r="M98" i="12" s="1"/>
  <c r="I98" i="12"/>
  <c r="I97" i="12" s="1"/>
  <c r="K98" i="12"/>
  <c r="O98" i="12"/>
  <c r="O97" i="12" s="1"/>
  <c r="Q98" i="12"/>
  <c r="V98" i="12"/>
  <c r="G99" i="12"/>
  <c r="M99" i="12" s="1"/>
  <c r="M97" i="12" s="1"/>
  <c r="I99" i="12"/>
  <c r="K99" i="12"/>
  <c r="K97" i="12" s="1"/>
  <c r="O99" i="12"/>
  <c r="Q99" i="12"/>
  <c r="V99" i="12"/>
  <c r="V97" i="12" s="1"/>
  <c r="K100" i="12"/>
  <c r="M100" i="12"/>
  <c r="V100" i="12"/>
  <c r="G101" i="12"/>
  <c r="I101" i="12"/>
  <c r="I100" i="12" s="1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O103" i="12"/>
  <c r="Q103" i="12"/>
  <c r="V103" i="12"/>
  <c r="G104" i="12"/>
  <c r="I104" i="12"/>
  <c r="K104" i="12"/>
  <c r="M104" i="12"/>
  <c r="M103" i="12" s="1"/>
  <c r="O104" i="12"/>
  <c r="Q104" i="12"/>
  <c r="V104" i="12"/>
  <c r="G106" i="12"/>
  <c r="M106" i="12" s="1"/>
  <c r="I106" i="12"/>
  <c r="K106" i="12"/>
  <c r="O106" i="12"/>
  <c r="O105" i="12" s="1"/>
  <c r="Q106" i="12"/>
  <c r="V106" i="12"/>
  <c r="G107" i="12"/>
  <c r="M107" i="12" s="1"/>
  <c r="M105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I128" i="12"/>
  <c r="K128" i="12"/>
  <c r="K127" i="12" s="1"/>
  <c r="M128" i="12"/>
  <c r="O128" i="12"/>
  <c r="Q128" i="12"/>
  <c r="V128" i="12"/>
  <c r="G129" i="12"/>
  <c r="I129" i="12"/>
  <c r="K129" i="12"/>
  <c r="O129" i="12"/>
  <c r="Q129" i="12"/>
  <c r="V129" i="12"/>
  <c r="G130" i="12"/>
  <c r="M130" i="12" s="1"/>
  <c r="I130" i="12"/>
  <c r="I127" i="12" s="1"/>
  <c r="K130" i="12"/>
  <c r="O130" i="12"/>
  <c r="Q130" i="12"/>
  <c r="Q127" i="12" s="1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V127" i="12" s="1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M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K140" i="12" s="1"/>
  <c r="M143" i="12"/>
  <c r="O143" i="12"/>
  <c r="Q143" i="12"/>
  <c r="V143" i="12"/>
  <c r="V140" i="12" s="1"/>
  <c r="G145" i="12"/>
  <c r="I145" i="12"/>
  <c r="K145" i="12"/>
  <c r="M145" i="12"/>
  <c r="M144" i="12" s="1"/>
  <c r="O145" i="12"/>
  <c r="O144" i="12" s="1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K144" i="12" s="1"/>
  <c r="M147" i="12"/>
  <c r="O147" i="12"/>
  <c r="Q147" i="12"/>
  <c r="V147" i="12"/>
  <c r="V144" i="12" s="1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O149" i="12" s="1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M149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K164" i="12"/>
  <c r="V164" i="12"/>
  <c r="G165" i="12"/>
  <c r="G164" i="12" s="1"/>
  <c r="I165" i="12"/>
  <c r="K165" i="12"/>
  <c r="O165" i="12"/>
  <c r="O164" i="12" s="1"/>
  <c r="Q165" i="12"/>
  <c r="Q164" i="12" s="1"/>
  <c r="V165" i="12"/>
  <c r="G166" i="12"/>
  <c r="M166" i="12" s="1"/>
  <c r="I166" i="12"/>
  <c r="K166" i="12"/>
  <c r="O166" i="12"/>
  <c r="Q166" i="12"/>
  <c r="V166" i="12"/>
  <c r="V167" i="12"/>
  <c r="G168" i="12"/>
  <c r="I168" i="12"/>
  <c r="K168" i="12"/>
  <c r="K167" i="12" s="1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I167" i="12" s="1"/>
  <c r="K170" i="12"/>
  <c r="O170" i="12"/>
  <c r="Q170" i="12"/>
  <c r="Q167" i="12" s="1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O174" i="12"/>
  <c r="Q174" i="12"/>
  <c r="G175" i="12"/>
  <c r="I175" i="12"/>
  <c r="I174" i="12" s="1"/>
  <c r="K175" i="12"/>
  <c r="K174" i="12" s="1"/>
  <c r="M175" i="12"/>
  <c r="M174" i="12" s="1"/>
  <c r="O175" i="12"/>
  <c r="Q175" i="12"/>
  <c r="V175" i="12"/>
  <c r="V174" i="12" s="1"/>
  <c r="V176" i="12"/>
  <c r="G177" i="12"/>
  <c r="I177" i="12"/>
  <c r="I176" i="12" s="1"/>
  <c r="K177" i="12"/>
  <c r="M177" i="12"/>
  <c r="M176" i="12" s="1"/>
  <c r="O177" i="12"/>
  <c r="Q177" i="12"/>
  <c r="V177" i="12"/>
  <c r="G178" i="12"/>
  <c r="M178" i="12" s="1"/>
  <c r="I178" i="12"/>
  <c r="K178" i="12"/>
  <c r="K176" i="12" s="1"/>
  <c r="O178" i="12"/>
  <c r="O176" i="12" s="1"/>
  <c r="Q178" i="12"/>
  <c r="V178" i="12"/>
  <c r="I179" i="12"/>
  <c r="Q179" i="12"/>
  <c r="G180" i="12"/>
  <c r="I180" i="12"/>
  <c r="K180" i="12"/>
  <c r="K179" i="12" s="1"/>
  <c r="M180" i="12"/>
  <c r="M179" i="12" s="1"/>
  <c r="O180" i="12"/>
  <c r="Q180" i="12"/>
  <c r="V180" i="12"/>
  <c r="V179" i="12" s="1"/>
  <c r="G181" i="12"/>
  <c r="G179" i="12" s="1"/>
  <c r="I181" i="12"/>
  <c r="K181" i="12"/>
  <c r="M181" i="12"/>
  <c r="O181" i="12"/>
  <c r="O179" i="12" s="1"/>
  <c r="Q181" i="12"/>
  <c r="V181" i="12"/>
  <c r="G182" i="12"/>
  <c r="M182" i="12" s="1"/>
  <c r="I182" i="12"/>
  <c r="K182" i="12"/>
  <c r="O182" i="12"/>
  <c r="Q182" i="12"/>
  <c r="V182" i="12"/>
  <c r="G183" i="12"/>
  <c r="I183" i="12"/>
  <c r="O183" i="12"/>
  <c r="Q183" i="12"/>
  <c r="G184" i="12"/>
  <c r="I184" i="12"/>
  <c r="K184" i="12"/>
  <c r="K183" i="12" s="1"/>
  <c r="M184" i="12"/>
  <c r="M183" i="12" s="1"/>
  <c r="O184" i="12"/>
  <c r="Q184" i="12"/>
  <c r="V184" i="12"/>
  <c r="V183" i="12" s="1"/>
  <c r="G186" i="12"/>
  <c r="M186" i="12" s="1"/>
  <c r="I186" i="12"/>
  <c r="I185" i="12" s="1"/>
  <c r="K186" i="12"/>
  <c r="O186" i="12"/>
  <c r="O185" i="12" s="1"/>
  <c r="Q186" i="12"/>
  <c r="Q185" i="12" s="1"/>
  <c r="V186" i="12"/>
  <c r="G187" i="12"/>
  <c r="M187" i="12" s="1"/>
  <c r="I187" i="12"/>
  <c r="K187" i="12"/>
  <c r="K185" i="12" s="1"/>
  <c r="O187" i="12"/>
  <c r="Q187" i="12"/>
  <c r="V187" i="12"/>
  <c r="V185" i="12" s="1"/>
  <c r="G189" i="12"/>
  <c r="G188" i="12" s="1"/>
  <c r="I189" i="12"/>
  <c r="K189" i="12"/>
  <c r="M189" i="12"/>
  <c r="O189" i="12"/>
  <c r="O188" i="12" s="1"/>
  <c r="Q189" i="12"/>
  <c r="V189" i="12"/>
  <c r="G190" i="12"/>
  <c r="M190" i="12" s="1"/>
  <c r="I190" i="12"/>
  <c r="I188" i="12" s="1"/>
  <c r="K190" i="12"/>
  <c r="O190" i="12"/>
  <c r="Q190" i="12"/>
  <c r="Q188" i="12" s="1"/>
  <c r="V190" i="12"/>
  <c r="G191" i="12"/>
  <c r="M191" i="12" s="1"/>
  <c r="I191" i="12"/>
  <c r="K191" i="12"/>
  <c r="O191" i="12"/>
  <c r="Q191" i="12"/>
  <c r="V191" i="12"/>
  <c r="G192" i="12"/>
  <c r="I192" i="12"/>
  <c r="K192" i="12"/>
  <c r="K188" i="12" s="1"/>
  <c r="M192" i="12"/>
  <c r="O192" i="12"/>
  <c r="Q192" i="12"/>
  <c r="V192" i="12"/>
  <c r="V188" i="12" s="1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7" i="12"/>
  <c r="G196" i="12" s="1"/>
  <c r="I197" i="12"/>
  <c r="K197" i="12"/>
  <c r="M197" i="12"/>
  <c r="O197" i="12"/>
  <c r="O196" i="12" s="1"/>
  <c r="Q197" i="12"/>
  <c r="V197" i="12"/>
  <c r="G198" i="12"/>
  <c r="M198" i="12" s="1"/>
  <c r="I198" i="12"/>
  <c r="I196" i="12" s="1"/>
  <c r="K198" i="12"/>
  <c r="O198" i="12"/>
  <c r="Q198" i="12"/>
  <c r="Q196" i="12" s="1"/>
  <c r="V198" i="12"/>
  <c r="G199" i="12"/>
  <c r="M199" i="12" s="1"/>
  <c r="I199" i="12"/>
  <c r="K199" i="12"/>
  <c r="O199" i="12"/>
  <c r="Q199" i="12"/>
  <c r="V199" i="12"/>
  <c r="G200" i="12"/>
  <c r="I200" i="12"/>
  <c r="K200" i="12"/>
  <c r="K196" i="12" s="1"/>
  <c r="M200" i="12"/>
  <c r="O200" i="12"/>
  <c r="Q200" i="12"/>
  <c r="V200" i="12"/>
  <c r="V196" i="12" s="1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AE204" i="12"/>
  <c r="AF204" i="12"/>
  <c r="I20" i="1"/>
  <c r="I19" i="1"/>
  <c r="I18" i="1"/>
  <c r="I17" i="1"/>
  <c r="I16" i="1"/>
  <c r="I86" i="1"/>
  <c r="J85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56" i="1" l="1"/>
  <c r="J64" i="1"/>
  <c r="J72" i="1"/>
  <c r="J80" i="1"/>
  <c r="J60" i="1"/>
  <c r="J68" i="1"/>
  <c r="J76" i="1"/>
  <c r="J84" i="1"/>
  <c r="J54" i="1"/>
  <c r="J62" i="1"/>
  <c r="J70" i="1"/>
  <c r="J78" i="1"/>
  <c r="J52" i="1"/>
  <c r="J58" i="1"/>
  <c r="J66" i="1"/>
  <c r="J74" i="1"/>
  <c r="J82" i="1"/>
  <c r="J51" i="1"/>
  <c r="J53" i="1"/>
  <c r="J55" i="1"/>
  <c r="J57" i="1"/>
  <c r="J59" i="1"/>
  <c r="J61" i="1"/>
  <c r="J63" i="1"/>
  <c r="J65" i="1"/>
  <c r="J67" i="1"/>
  <c r="J69" i="1"/>
  <c r="J71" i="1"/>
  <c r="J73" i="1"/>
  <c r="J75" i="1"/>
  <c r="J77" i="1"/>
  <c r="J79" i="1"/>
  <c r="J81" i="1"/>
  <c r="J83" i="1"/>
  <c r="G28" i="1"/>
  <c r="G23" i="1"/>
  <c r="M20" i="14"/>
  <c r="M19" i="14" s="1"/>
  <c r="M12" i="14"/>
  <c r="M8" i="14" s="1"/>
  <c r="M25" i="13"/>
  <c r="G25" i="13"/>
  <c r="M20" i="13"/>
  <c r="M19" i="13" s="1"/>
  <c r="M12" i="13"/>
  <c r="M8" i="13" s="1"/>
  <c r="M49" i="13"/>
  <c r="M48" i="13" s="1"/>
  <c r="M185" i="12"/>
  <c r="M89" i="12"/>
  <c r="M188" i="12"/>
  <c r="M196" i="12"/>
  <c r="M73" i="12"/>
  <c r="G185" i="12"/>
  <c r="G176" i="12"/>
  <c r="O167" i="12"/>
  <c r="G167" i="12"/>
  <c r="I164" i="12"/>
  <c r="K149" i="12"/>
  <c r="G144" i="12"/>
  <c r="V89" i="12"/>
  <c r="I89" i="12"/>
  <c r="G89" i="12"/>
  <c r="V86" i="12"/>
  <c r="K86" i="12"/>
  <c r="K73" i="12"/>
  <c r="Q73" i="12"/>
  <c r="V65" i="12"/>
  <c r="I65" i="12"/>
  <c r="G47" i="12"/>
  <c r="M49" i="12"/>
  <c r="M47" i="12" s="1"/>
  <c r="M17" i="12"/>
  <c r="M167" i="12"/>
  <c r="V149" i="12"/>
  <c r="I149" i="12"/>
  <c r="G149" i="12"/>
  <c r="O127" i="12"/>
  <c r="G127" i="12"/>
  <c r="I105" i="12"/>
  <c r="G105" i="12"/>
  <c r="V73" i="12"/>
  <c r="I47" i="12"/>
  <c r="O47" i="12"/>
  <c r="G34" i="12"/>
  <c r="M37" i="12"/>
  <c r="M34" i="12" s="1"/>
  <c r="V34" i="12"/>
  <c r="K34" i="12"/>
  <c r="M23" i="12"/>
  <c r="V13" i="12"/>
  <c r="I8" i="12"/>
  <c r="Q176" i="12"/>
  <c r="M165" i="12"/>
  <c r="M164" i="12" s="1"/>
  <c r="Q149" i="12"/>
  <c r="Q140" i="12"/>
  <c r="I140" i="12"/>
  <c r="M129" i="12"/>
  <c r="M127" i="12" s="1"/>
  <c r="K105" i="12"/>
  <c r="Q105" i="12"/>
  <c r="Q100" i="12"/>
  <c r="Q97" i="12"/>
  <c r="M85" i="12"/>
  <c r="M84" i="12" s="1"/>
  <c r="M69" i="12"/>
  <c r="M65" i="12" s="1"/>
  <c r="Q47" i="12"/>
  <c r="O34" i="12"/>
  <c r="K17" i="12"/>
  <c r="G17" i="12"/>
  <c r="M13" i="12"/>
  <c r="Q8" i="12"/>
  <c r="G8" i="12"/>
  <c r="M9" i="12"/>
  <c r="M8" i="12" s="1"/>
  <c r="Q144" i="12"/>
  <c r="I144" i="12"/>
  <c r="O140" i="12"/>
  <c r="G140" i="12"/>
  <c r="V105" i="12"/>
  <c r="O100" i="12"/>
  <c r="G100" i="12"/>
  <c r="K89" i="12"/>
  <c r="M86" i="12"/>
  <c r="I73" i="12"/>
  <c r="G73" i="12"/>
  <c r="K65" i="12"/>
  <c r="M29" i="12"/>
  <c r="V17" i="12"/>
  <c r="I17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6" i="1" l="1"/>
  <c r="A23" i="1"/>
  <c r="A24" i="1" s="1"/>
  <c r="G24" i="1" s="1"/>
  <c r="A27" i="1" s="1"/>
  <c r="A29" i="1" s="1"/>
  <c r="G29" i="1" s="1"/>
  <c r="G27" i="1" s="1"/>
  <c r="J43" i="1"/>
  <c r="J39" i="1"/>
  <c r="J44" i="1" s="1"/>
  <c r="J40" i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Mareš 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Mareš 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Mareš 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<sst xmlns="http://schemas.openxmlformats.org/spreadsheetml/2006/main" count="2028" uniqueCount="585">
  <si>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</si>
  <si>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</si>
  <si>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</si>
  <si>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</si>
  <si>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</si>
  <si>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</si>
  <si>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</si>
  <si>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</si>
  <si>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</si>
  <si>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</si>
  <si>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</si>
  <si>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</si>
  <si>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</si>
  <si>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</si>
  <si>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</si>
  <si>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</si>
  <si>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</si>
  <si>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</si>
  <si>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</si>
  <si>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</si>
  <si>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</si>
  <si>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</si>
  <si>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</si>
  <si>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</si>
  <si>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</si>
  <si>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</si>
  <si>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</si>
  <si>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</si>
  <si>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</si>
  <si>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</si>
  <si>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</si>
  <si>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</si>
  <si>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</si>
  <si>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</si>
  <si>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</si>
  <si>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</si>
  <si>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</si>
  <si>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</si>
  <si>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</si>
  <si>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</si>
  <si>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</si>
  <si>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</si>
  <si>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</si>
  <si>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Strážek</t>
  </si>
  <si>
    <t>Stavba</t>
  </si>
  <si>
    <t>02</t>
  </si>
  <si>
    <t>Neuznatelné náklady</t>
  </si>
  <si>
    <t>01</t>
  </si>
  <si>
    <t>Stavební část</t>
  </si>
  <si>
    <t>Dešťová kanalizace</t>
  </si>
  <si>
    <t>03</t>
  </si>
  <si>
    <t>Splašková kanalizace - venkovvní vedení, vč. jímky na vyvážení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</si>
  <si>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</si>
  <si>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</si>
  <si>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</si>
  <si>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</si>
  <si>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</si>
  <si>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</si>
  <si>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</si>
  <si>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</si>
  <si>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</si>
  <si>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</si>
  <si>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34</t>
  </si>
  <si>
    <t>Stěny a příčky</t>
  </si>
  <si>
    <t>38</t>
  </si>
  <si>
    <t>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</si>
  <si>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</si>
  <si>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</si>
  <si>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</si>
  <si>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</si>
  <si>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</si>
  <si>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</si>
  <si>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</si>
  <si>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</si>
  <si>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</si>
  <si>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</si>
  <si>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</si>
  <si>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</si>
  <si>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</si>
  <si>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</si>
  <si>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</si>
  <si>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</si>
  <si>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</si>
  <si>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</si>
  <si>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</si>
  <si>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</si>
  <si>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</si>
  <si>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</si>
  <si>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</si>
  <si>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</si>
  <si>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</si>
  <si>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</si>
  <si>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</si>
  <si>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</si>
  <si>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</si>
  <si>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Vzduchotechnika</t>
  </si>
  <si>
    <t>761</t>
  </si>
  <si>
    <t>Konstrukce sklobetonové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</si>
  <si>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</si>
  <si>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</si>
  <si>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</si>
  <si>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</si>
  <si>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</si>
  <si>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</si>
  <si>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</si>
  <si>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</si>
  <si>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</si>
  <si>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</si>
  <si>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</si>
  <si>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</si>
  <si>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</si>
  <si>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</si>
  <si>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</si>
  <si>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</si>
  <si>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</si>
  <si>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</si>
  <si>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</si>
  <si>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</si>
  <si>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M20</t>
  </si>
  <si>
    <t>Hromosvod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</si>
  <si>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</si>
  <si>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</si>
  <si>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</si>
  <si>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</si>
  <si>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</si>
  <si>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</si>
  <si>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</si>
  <si>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</si>
  <si>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</si>
  <si>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</si>
  <si>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</si>
  <si>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</si>
  <si>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</si>
  <si>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</si>
  <si>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</si>
  <si>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</si>
  <si>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</si>
  <si>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</si>
  <si>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</si>
  <si>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</si>
  <si>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</si>
  <si>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</si>
  <si>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</si>
  <si>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</si>
  <si>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</si>
  <si>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</si>
  <si>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</si>
  <si>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</si>
  <si>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</si>
  <si>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</si>
  <si>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</si>
  <si>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</si>
  <si>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</si>
  <si>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</si>
  <si>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139711101R00</t>
  </si>
  <si>
    <t>Vykopávka v uzavřených prostorách v hor.1-4</t>
  </si>
  <si>
    <t>m3</t>
  </si>
  <si>
    <t>RTS 18/ II</t>
  </si>
  <si>
    <t>Práce</t>
  </si>
  <si>
    <t>POL1_</t>
  </si>
  <si>
    <t>162301101R00</t>
  </si>
  <si>
    <t>Vodorovné přemístění výkopku z hor.1-4 do 500 m</t>
  </si>
  <si>
    <t>POL1_1</t>
  </si>
  <si>
    <t>167101101R00</t>
  </si>
  <si>
    <t>Nakládání výkopku z hor.1-4 v množství do 100 m3</t>
  </si>
  <si>
    <t>171201201R00</t>
  </si>
  <si>
    <t>Uložení sypaniny na skl.-sypanina na výšku přes 2m</t>
  </si>
  <si>
    <t>POL1_0</t>
  </si>
  <si>
    <t>274313611R00</t>
  </si>
  <si>
    <t>Beton základových pasů prostý C 16/20</t>
  </si>
  <si>
    <t>274351215R00</t>
  </si>
  <si>
    <t>Bednění stěn základových pasů - zřízení</t>
  </si>
  <si>
    <t>m2</t>
  </si>
  <si>
    <t>274351216R00</t>
  </si>
  <si>
    <t>Bednění stěn základových pasů - odstranění</t>
  </si>
  <si>
    <t>310239211R00</t>
  </si>
  <si>
    <t>Zazdívka otvorů plochy do 4 m2 cihlami na MVC</t>
  </si>
  <si>
    <t>311237447R00</t>
  </si>
  <si>
    <t>Zdivo z cihel keramických broušených, tl. 30 cm,suchá pěna</t>
  </si>
  <si>
    <t>317121251RT2</t>
  </si>
  <si>
    <t>Montáž ŽB překladů do 180 cm dodatečně do rýh včetně dodávky RZP 2/10 149 x 14 x 14 cm</t>
  </si>
  <si>
    <t>kus</t>
  </si>
  <si>
    <t>342248151R00</t>
  </si>
  <si>
    <t>Příčky keramické broušené tl. 80 mm</t>
  </si>
  <si>
    <t>342248154R00</t>
  </si>
  <si>
    <t>Příčky keramické broušené, tl. 140 mm</t>
  </si>
  <si>
    <t>342012222R00</t>
  </si>
  <si>
    <t>Příčka SDK tl.100 mm,ocel.kce,1x oplášť.,RF 12,5mm</t>
  </si>
  <si>
    <t>342012323R00</t>
  </si>
  <si>
    <t>Příčka SDK tl.125mm,ocel.kce,1x oplášť.,RBI 12,5mm</t>
  </si>
  <si>
    <t>612421637R00</t>
  </si>
  <si>
    <t>Omítka vnitřní zdiva, MVC, štuková</t>
  </si>
  <si>
    <t>612425931R00</t>
  </si>
  <si>
    <t>Omítka vápenná vnitřního ostění - štuková</t>
  </si>
  <si>
    <t>620991121R00</t>
  </si>
  <si>
    <t>Zakrývání výplní vnějších otvorů z lešení</t>
  </si>
  <si>
    <t>622421143R00</t>
  </si>
  <si>
    <t>Omítka vnější stěn, MVC, štuková, složitost 1-2</t>
  </si>
  <si>
    <t>622471317R00</t>
  </si>
  <si>
    <t>Nátěr nebo nástřik stěn vnějších, složitost 1 - 2</t>
  </si>
  <si>
    <t>622473187RT2</t>
  </si>
  <si>
    <t>Příplatek za okenní lištu (APU) - montáž včetně dodávky lišty</t>
  </si>
  <si>
    <t>m</t>
  </si>
  <si>
    <t>631312621R00</t>
  </si>
  <si>
    <t>Mazanina betonová tl. 5 - 8 cm C 20/25</t>
  </si>
  <si>
    <t>631313711R00</t>
  </si>
  <si>
    <t xml:space="preserve">Mazanina betonová tl. 8 - 12 cm C 25/30 </t>
  </si>
  <si>
    <t>631316115R00</t>
  </si>
  <si>
    <t>Postřik nových beton. podlah proti prvotn. vysych.</t>
  </si>
  <si>
    <t>631316211R00</t>
  </si>
  <si>
    <t>Povrchový vsyp na betonové podlahy strojně hlazený</t>
  </si>
  <si>
    <t>631312141R00</t>
  </si>
  <si>
    <t>Doplnění rýh betonem v dosavadních mazaninách</t>
  </si>
  <si>
    <t>631319161R00</t>
  </si>
  <si>
    <t>Příplatek za konečnou úpravu mazanin tl. 8 cm</t>
  </si>
  <si>
    <t>631319171R00</t>
  </si>
  <si>
    <t>Příplatek za stržení povrchu mazaniny tl. 8 cm</t>
  </si>
  <si>
    <t>631319173R00</t>
  </si>
  <si>
    <t>Příplatek za stržení povrchu mazaniny tl. 12 cm</t>
  </si>
  <si>
    <t>631361921RT3</t>
  </si>
  <si>
    <t>Výztuž mazanin svařovanou sítí průměr drátu  5,0, oka 150/150 mm</t>
  </si>
  <si>
    <t>t</t>
  </si>
  <si>
    <t>631361921RT5</t>
  </si>
  <si>
    <t>Výztuž mazanin svařovanou sítí průměr drátu  6,0, oka 150/150 mm KH20</t>
  </si>
  <si>
    <t>634601111R00</t>
  </si>
  <si>
    <t>Zaplnění dilatačních spár mazanin tmelem</t>
  </si>
  <si>
    <t>919723111R00</t>
  </si>
  <si>
    <t>Dilatační spáry - řezání, podélné, šířka 2 - 5 mm</t>
  </si>
  <si>
    <t>642942111R00</t>
  </si>
  <si>
    <t>Osazení zárubní dveřních ocelových, pl. do 2,5 m2</t>
  </si>
  <si>
    <t>642942331R00</t>
  </si>
  <si>
    <t>Osazení zárubní dveřních ocelových, pl. do 10 m2</t>
  </si>
  <si>
    <t>766662112R00</t>
  </si>
  <si>
    <t>Montáž dveří do rám.zárubně 1kříd. š.do 80 cm</t>
  </si>
  <si>
    <t>766662122R00</t>
  </si>
  <si>
    <t>Montáž dveří do rám.zárubně 1kříd. š.nad 80 cm</t>
  </si>
  <si>
    <t>766662142R00</t>
  </si>
  <si>
    <t>Montáž dveří do rám.zárubně 2kříd. š.nad 145 cm</t>
  </si>
  <si>
    <t>54914591R</t>
  </si>
  <si>
    <t>Kliky se štítem dveří</t>
  </si>
  <si>
    <t>SPCM</t>
  </si>
  <si>
    <t>Specifikace</t>
  </si>
  <si>
    <t>POL3_</t>
  </si>
  <si>
    <t>55330317R</t>
  </si>
  <si>
    <t>Zárubeň ocelová 700x1970x110</t>
  </si>
  <si>
    <t>55330319R</t>
  </si>
  <si>
    <t>Zárubeň ocelová 800x1970x110</t>
  </si>
  <si>
    <t>55330321R</t>
  </si>
  <si>
    <t>Zárubeň ocelová 900x1970x110</t>
  </si>
  <si>
    <t>55330390R</t>
  </si>
  <si>
    <t>Zárubeň ocelová 1600x1970x110</t>
  </si>
  <si>
    <t>61160102R</t>
  </si>
  <si>
    <t>Dveře vnitřní hladké plné 1kř. 70x197 bílé</t>
  </si>
  <si>
    <t>61160102RX</t>
  </si>
  <si>
    <t>Dveře vnitřní hladké plné 1kř. 70x197 cm, PO EW15 DP3</t>
  </si>
  <si>
    <t>Vlastní</t>
  </si>
  <si>
    <t>Indiv</t>
  </si>
  <si>
    <t>61160103R</t>
  </si>
  <si>
    <t>Dveře vnitřní hladké plné 1kř. 80x197 bílé</t>
  </si>
  <si>
    <t>61160103RX</t>
  </si>
  <si>
    <t>Dveře vnitřní hladké plné 1kř. 80x197 cm, PO EW15 DP3</t>
  </si>
  <si>
    <t>61160104R</t>
  </si>
  <si>
    <t>Dveře vnitřní hladké plné 1kř. 90x197 bílé</t>
  </si>
  <si>
    <t>61160104RX</t>
  </si>
  <si>
    <t>Dveře vnitřní hladké plné 1kř. 90x197 cm, PO EW15 DP3</t>
  </si>
  <si>
    <t>61160107R</t>
  </si>
  <si>
    <t>Dveře vnitřní hladké plné 2kř. 160x197 bílé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</si>
  <si>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</si>
  <si>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</si>
  <si>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</si>
  <si>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</si>
  <si>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</si>
  <si>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</si>
  <si>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941955003R00</t>
  </si>
  <si>
    <t>Lešení lehké pomocné, výška podlahy do 2,5 m</t>
  </si>
  <si>
    <t>180300000100R</t>
  </si>
  <si>
    <t>Pracovní plošina 0,227 tuny 12,5 m</t>
  </si>
  <si>
    <t>Sh</t>
  </si>
  <si>
    <t>STROJ</t>
  </si>
  <si>
    <t>Stroj</t>
  </si>
  <si>
    <t>POL6_</t>
  </si>
  <si>
    <t>952901111R00</t>
  </si>
  <si>
    <t>Vyčištění budov o výšce podlaží do 4 m</t>
  </si>
  <si>
    <t>919735123R00</t>
  </si>
  <si>
    <t>Řezání stávajícího betonového krytu tl. 10 - 15 cm</t>
  </si>
  <si>
    <t>960321271R00</t>
  </si>
  <si>
    <t>Bourání konstrukcí ze železobetonu</t>
  </si>
  <si>
    <t>962032231R00</t>
  </si>
  <si>
    <t>Bourání zdiva z cihel pálených na MVC</t>
  </si>
  <si>
    <t>965042241R00</t>
  </si>
  <si>
    <t>Bourání mazanin betonových tl. nad 10 cm, nad 4 m2</t>
  </si>
  <si>
    <t>965049112R00</t>
  </si>
  <si>
    <t>Příplatek, bourání mazanin se svař.síťí nad 10 cm</t>
  </si>
  <si>
    <t>968072455R00</t>
  </si>
  <si>
    <t>Vybourání kovových dveřních zárubní pl. do 2 m2</t>
  </si>
  <si>
    <t>968072456R00</t>
  </si>
  <si>
    <t>Vybourání kovových dveřních zárubní pl. nad 2 m2</t>
  </si>
  <si>
    <t>978011191R00</t>
  </si>
  <si>
    <t>Otlučení omítek vnitřních vápenných stropů do 100%</t>
  </si>
  <si>
    <t>978013191R00</t>
  </si>
  <si>
    <t>Otlučení omítek vnitřních stěn v rozsahu do 100 %</t>
  </si>
  <si>
    <t>978015291R00</t>
  </si>
  <si>
    <t>Otlučení omítek vnějších MVC v složit.1-4 do 100 %</t>
  </si>
  <si>
    <t>998011002R00</t>
  </si>
  <si>
    <t>Přesun hmot pro budovy zděné výšky do 12 m</t>
  </si>
  <si>
    <t>Přesun hmot</t>
  </si>
  <si>
    <t>POL7_</t>
  </si>
  <si>
    <t>711212002RT1</t>
  </si>
  <si>
    <t>Hydroizolační povlak - nátěr nebo stěrka proti vlhkosti, tl. 2mm</t>
  </si>
  <si>
    <t>998711101R00</t>
  </si>
  <si>
    <t>Přesun hmot pro izolace proti vodě, výšky do 6 m</t>
  </si>
  <si>
    <t>POL7_1002</t>
  </si>
  <si>
    <t>713121111R00</t>
  </si>
  <si>
    <t>Izolace tepelná podlah na sucho, jednovrstvá</t>
  </si>
  <si>
    <t>713191100R00</t>
  </si>
  <si>
    <t>Položení separační fólie</t>
  </si>
  <si>
    <t>713191221R00</t>
  </si>
  <si>
    <t>Dilatační pásek podél stěn výšky 100 mm vč.dodávky</t>
  </si>
  <si>
    <t>28375607R</t>
  </si>
  <si>
    <t>Deska kročejová, elastifikovaný EPS, T 3500 N/m2 tl. 50 mm</t>
  </si>
  <si>
    <t>998713102R00</t>
  </si>
  <si>
    <t>Přesun hmot pro izolace tepelné, výšky do 12 m</t>
  </si>
  <si>
    <t>X721-001</t>
  </si>
  <si>
    <t>Vnitřní kanalizace - viz. dílčí rozpočet</t>
  </si>
  <si>
    <t>soubor</t>
  </si>
  <si>
    <t>X722-001</t>
  </si>
  <si>
    <t>Vnitřní vodovod - viz. dílčí rozpočet</t>
  </si>
  <si>
    <t>X722-002</t>
  </si>
  <si>
    <t>Vrtaná studna</t>
  </si>
  <si>
    <t>728618211R00</t>
  </si>
  <si>
    <t>Ventilační turbína Lomanco, Al hlavice BIB 12   vč. klempířských prvků</t>
  </si>
  <si>
    <t>X728-001</t>
  </si>
  <si>
    <t>VZT - odvětrání soc. zázemí pokojů D+M</t>
  </si>
  <si>
    <t>761122100R00</t>
  </si>
  <si>
    <t>Sklobeton.stěny tl. 8 cm, tvárnice 1908/N čiré</t>
  </si>
  <si>
    <t>762088116R00</t>
  </si>
  <si>
    <t>Zakrývání provizorní plachtou 15x20m,vč.odstranění</t>
  </si>
  <si>
    <t>762084211R00</t>
  </si>
  <si>
    <t>Příplatek pro bednění a laťování ve výšce 4 - 12 m</t>
  </si>
  <si>
    <t>762111811R00</t>
  </si>
  <si>
    <t>Demontáž stěn z hranolků, fošen nebo latí</t>
  </si>
  <si>
    <t>762331812R00</t>
  </si>
  <si>
    <t>Demontáž konstrukcí krovů z hranolů do 224 cm2</t>
  </si>
  <si>
    <t>762331913R00</t>
  </si>
  <si>
    <t>Vyřezání části střešní vazby do 120 cm2,do dl.8 m</t>
  </si>
  <si>
    <t>762331921R00</t>
  </si>
  <si>
    <t>Vyřezání části střešní vazby do 224 cm2,do dl.3 m</t>
  </si>
  <si>
    <t>762331931R00</t>
  </si>
  <si>
    <t>Vyřezání části střešní vazby do 288 cm2,do dl.3 m</t>
  </si>
  <si>
    <t>762331941R00</t>
  </si>
  <si>
    <t>Vyřezání části střešní vazby do 450 cm2,do dl.3 m</t>
  </si>
  <si>
    <t>762332931R00</t>
  </si>
  <si>
    <t>Doplnění střešní vazby z hranolů do 120 cm2 vč.dod</t>
  </si>
  <si>
    <t>762332932R00</t>
  </si>
  <si>
    <t>Doplnění střešní vazby z hranolů do 224 cm2 vč.dod</t>
  </si>
  <si>
    <t>762332933R00</t>
  </si>
  <si>
    <t>Doplnění střešní vazby z hranolů do 288 cm2 vč.dod</t>
  </si>
  <si>
    <t>762332934R00</t>
  </si>
  <si>
    <t>Doplnění střešní vazby z hranolů do 450 cm2 vč.dod</t>
  </si>
  <si>
    <t>762342204RT4</t>
  </si>
  <si>
    <t>Montáž kontralatí přibitím včetně dodávky řeziva, latě 4/6 cm</t>
  </si>
  <si>
    <t>762342203RT4</t>
  </si>
  <si>
    <t>Montáž laťování střech, vzdálenost latí 22 - 36 cm včetně dodávky řeziva, latě 4/6 cm</t>
  </si>
  <si>
    <t>762342812R00</t>
  </si>
  <si>
    <t>Demontáž laťování střech, rozteč latí do 50 cm</t>
  </si>
  <si>
    <t>762395000R00</t>
  </si>
  <si>
    <t>Spojovací a ochranné prostředky pro střechy</t>
  </si>
  <si>
    <t>762631802R00</t>
  </si>
  <si>
    <t>Demontáž vrat včetně kování  do 8 m2</t>
  </si>
  <si>
    <t>762631803R00</t>
  </si>
  <si>
    <t>Demontáž vrat včetně kování přes 8 m2</t>
  </si>
  <si>
    <t>X762-002</t>
  </si>
  <si>
    <t>V7 - dveře dřevěné dvoukřídlé palubkové 1150x1800 mm, vč. povrchové úpravy, D+M</t>
  </si>
  <si>
    <t>ks</t>
  </si>
  <si>
    <t>X762-001</t>
  </si>
  <si>
    <t xml:space="preserve">Demontáž vzduchotechnických komínu (kompletní vč. nadstřešní části), likvidace </t>
  </si>
  <si>
    <t>998762102R00</t>
  </si>
  <si>
    <t>Přesun hmot pro tesařské konstrukce, výšky do 12 m</t>
  </si>
  <si>
    <t>764352203R00</t>
  </si>
  <si>
    <t>Žlaby z Pz plechu podokapní půlkruhové, rš 330 mm</t>
  </si>
  <si>
    <t>764410250R00</t>
  </si>
  <si>
    <t>Oplechování parapetů včetně rohů Pz, rš 330 mm</t>
  </si>
  <si>
    <t>764454203R00</t>
  </si>
  <si>
    <t>Odpadní trouby z Pz plechu, kruhové, D 120 mm</t>
  </si>
  <si>
    <t>764905601R00</t>
  </si>
  <si>
    <t>Krytina z trapéz.plechů lakovaných, na dřevo</t>
  </si>
  <si>
    <t>764812220R00</t>
  </si>
  <si>
    <t>Oplechování okapů, tvrdá krytina, lak.Pz,rš 330 mm</t>
  </si>
  <si>
    <t>764817148R00</t>
  </si>
  <si>
    <t>Oplechování zdí (atik) z lak.Pz plechu, rš 480 mm</t>
  </si>
  <si>
    <t>764901302RT1</t>
  </si>
  <si>
    <t>Hřeben, střecha jednoduchá, do 30° hřebenáč lakovaný</t>
  </si>
  <si>
    <t>764351837R00</t>
  </si>
  <si>
    <t>Demontáž háků, sklon do 45°</t>
  </si>
  <si>
    <t>764352811R00</t>
  </si>
  <si>
    <t>Demontáž žlabů půlkruh. rovných, rš 330 mm, do 45°</t>
  </si>
  <si>
    <t>764454802R00</t>
  </si>
  <si>
    <t>Demontáž odpadních trub kruhových,D 120 mm</t>
  </si>
  <si>
    <t>X764-001</t>
  </si>
  <si>
    <t>Klempířské prvky k zastřešení (lemování, oplechování...)</t>
  </si>
  <si>
    <t>998764102R00</t>
  </si>
  <si>
    <t>Přesun hmot pro klempířské konstr., výšky do 12 m</t>
  </si>
  <si>
    <t>765312810R00</t>
  </si>
  <si>
    <t>Demontáž krytiny dvoudrážkové, na sucho, do suti</t>
  </si>
  <si>
    <t>765799311RL3</t>
  </si>
  <si>
    <t>Montáž fólie na krokve přibitím se slepením spojů podstřešní difúzní fólie Tyvek Solid</t>
  </si>
  <si>
    <t>998765102R00</t>
  </si>
  <si>
    <t>Přesun hmot pro krytiny tvrdé, výšky do 12 m</t>
  </si>
  <si>
    <t>X767-001</t>
  </si>
  <si>
    <t xml:space="preserve">D+M oc. podpůrné výměny ŽB průvlaku - dle stat. posudku </t>
  </si>
  <si>
    <t>soub</t>
  </si>
  <si>
    <t>55346990R</t>
  </si>
  <si>
    <t>Madlo kovové lakované, vč. kotvících prvků, D+M</t>
  </si>
  <si>
    <t>55395100.AR</t>
  </si>
  <si>
    <t>Zábradlí ocelové lakované vč. výplně, kotvících prvků, D+M</t>
  </si>
  <si>
    <t>998767102R00</t>
  </si>
  <si>
    <t>Přesun hmot pro zámečnické konstr., výšky do 12 m</t>
  </si>
  <si>
    <t>771101210R00</t>
  </si>
  <si>
    <t>Penetrace podkladu pod dlažby</t>
  </si>
  <si>
    <t>771130211R00</t>
  </si>
  <si>
    <t>Obklad sokl. schodišť. stupňov., TM, v. do 100 mm</t>
  </si>
  <si>
    <t>771212113R00</t>
  </si>
  <si>
    <t>Kladení dlažby keramické do TM, vel. do 400x400 mm</t>
  </si>
  <si>
    <t>771275511RT1</t>
  </si>
  <si>
    <t>Montáž keram.dlaždic a schodovek na stupnice,TM</t>
  </si>
  <si>
    <t>771275521RT1</t>
  </si>
  <si>
    <t>Montáž keramických dlaždic na podstupnice, TM</t>
  </si>
  <si>
    <t>771475014R00</t>
  </si>
  <si>
    <t>Obklad soklíků keram.rovných, tmel,výška 10 cm</t>
  </si>
  <si>
    <t>771478001R00</t>
  </si>
  <si>
    <t>Montáž lišt schodišťových</t>
  </si>
  <si>
    <t>771479001R00</t>
  </si>
  <si>
    <t>Řezání dlaždic keramických</t>
  </si>
  <si>
    <t>771577113R00</t>
  </si>
  <si>
    <t>Lišta hliníková přechodová, stejná výška dlaždic</t>
  </si>
  <si>
    <t>771578011R00</t>
  </si>
  <si>
    <t>Spára podlaha - stěna, silikonem</t>
  </si>
  <si>
    <t>59760191.AR</t>
  </si>
  <si>
    <t>Profil na stupně Al 10 mm</t>
  </si>
  <si>
    <t>59764203R</t>
  </si>
  <si>
    <t>Dlažba keramická 300x300x9 mm</t>
  </si>
  <si>
    <t>59764241R</t>
  </si>
  <si>
    <t>Sokl keramický 300x80x9 mm</t>
  </si>
  <si>
    <t>998771101R00</t>
  </si>
  <si>
    <t>Přesun hmot pro podlahy z dlaždic, výšky do 6 m</t>
  </si>
  <si>
    <t>777553210R00</t>
  </si>
  <si>
    <t>Vyrovnání podlah, samonivel. hmota tl. 2mm</t>
  </si>
  <si>
    <t>777572010R00</t>
  </si>
  <si>
    <t>Podlaha stěrková akrylátová, vč. penetrace a nátěru - kompletní provedení</t>
  </si>
  <si>
    <t>781101210R00</t>
  </si>
  <si>
    <t>Penetrace podkladu pod obklady</t>
  </si>
  <si>
    <t>781475116R00</t>
  </si>
  <si>
    <t>Obklad vnitřní stěn keramický, do tmele, 30x30 cm</t>
  </si>
  <si>
    <t>781491001RT1</t>
  </si>
  <si>
    <t>Montáž lišt k obkladům rohových, koutových i dilatačních</t>
  </si>
  <si>
    <t>283424782R</t>
  </si>
  <si>
    <t>Roh vnější 90° PVC dl. 2,0 m</t>
  </si>
  <si>
    <t>597813650R</t>
  </si>
  <si>
    <t>Obkládačka 15x20 bílá mat</t>
  </si>
  <si>
    <t>998781101R00</t>
  </si>
  <si>
    <t>Přesun hmot pro obklady keramické, výšky do 6 m</t>
  </si>
  <si>
    <t>783782210R00</t>
  </si>
  <si>
    <t>Nátěr tesařských konstrukcí ochranný 2x</t>
  </si>
  <si>
    <t>784191101R00</t>
  </si>
  <si>
    <t>Penetrace podkladu univerzální 1x</t>
  </si>
  <si>
    <t>POL1_7</t>
  </si>
  <si>
    <t>784195112R00</t>
  </si>
  <si>
    <t>Malba bílá, bez penetrace, 2 x</t>
  </si>
  <si>
    <t>899712111R00</t>
  </si>
  <si>
    <t>Orientační tabulky na zdivu</t>
  </si>
  <si>
    <t>953941312R00</t>
  </si>
  <si>
    <t>Osazení hasicího přístroje na stěnu</t>
  </si>
  <si>
    <t>44984114R</t>
  </si>
  <si>
    <t xml:space="preserve">Přístroj hasicí práškový </t>
  </si>
  <si>
    <t>343820T10</t>
  </si>
  <si>
    <t>Demontáž stávajícího hromosvodu</t>
  </si>
  <si>
    <t>hod</t>
  </si>
  <si>
    <t>Kalkul</t>
  </si>
  <si>
    <t>X01</t>
  </si>
  <si>
    <t>Demontáž stávající elektroinstalace</t>
  </si>
  <si>
    <t>X02</t>
  </si>
  <si>
    <t>Elektroinstalace, hromosvod D+M</t>
  </si>
  <si>
    <t>979095312R00</t>
  </si>
  <si>
    <t>Naložení a složení suti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</si>
  <si>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</si>
  <si>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</si>
  <si>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</si>
  <si>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</si>
  <si>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</si>
  <si>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</si>
  <si>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</si>
  <si>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</si>
  <si>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</si>
  <si>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</si>
  <si>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979990162R00</t>
  </si>
  <si>
    <t>Poplatek za skládku suti - dřevo+sklo</t>
  </si>
  <si>
    <t>00411 R</t>
  </si>
  <si>
    <t>Přípravné a průzkumné služby či práce</t>
  </si>
  <si>
    <t>Soubor</t>
  </si>
  <si>
    <t>VRN</t>
  </si>
  <si>
    <t>POL99_8</t>
  </si>
  <si>
    <t>005121 R</t>
  </si>
  <si>
    <t>Zařízení staveniště</t>
  </si>
  <si>
    <t>005124010R</t>
  </si>
  <si>
    <t>Koordinační činnost</t>
  </si>
  <si>
    <t>00523  R</t>
  </si>
  <si>
    <t>Zkoušky a 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</si>
  <si>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</si>
  <si>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</si>
  <si>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</si>
  <si>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</si>
  <si>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SUM</t>
  </si>
  <si>
    <t>Poznámky uchazeče k zadání</t>
  </si>
  <si>
    <t>POPUZIV</t>
  </si>
  <si>
    <t>END</t>
  </si>
  <si>
    <t>131201112R00</t>
  </si>
  <si>
    <t>Hloubení nezapaž. jam hor.3 do 1000 m3, STROJNĚ</t>
  </si>
  <si>
    <t>132201111R00</t>
  </si>
  <si>
    <t>Hloubení rýh š.do 60 cm v hor.3 do 100 m3, STROJNĚ</t>
  </si>
  <si>
    <t>174101101R00</t>
  </si>
  <si>
    <t>Zásyp jam, rýh, šachet se zhutněním</t>
  </si>
  <si>
    <t>175101101RT2</t>
  </si>
  <si>
    <t>Obsyp potrubí bez prohození sypaniny s dodáním štěrkopísku frakce 0 - 22 mm</t>
  </si>
  <si>
    <t>181101102R00</t>
  </si>
  <si>
    <t>Úprava pláně v zářezech v hor. 1-4, se zhutněním</t>
  </si>
  <si>
    <t>271571111R00</t>
  </si>
  <si>
    <t>Polštář základu ze štěrkopísku tříděného</t>
  </si>
  <si>
    <t>X38-001</t>
  </si>
  <si>
    <t>ŽB prefabrikovaná jímka zastropená obj. 10 m3, vč. vlezu a poklopu</t>
  </si>
  <si>
    <t>451572111R00</t>
  </si>
  <si>
    <t>Lože pod potrubí z kameniva těženého 0 - 4 mm</t>
  </si>
  <si>
    <t>631312511R00</t>
  </si>
  <si>
    <t>Mazanina betonová tl. 5 - 8 cm C 12/15</t>
  </si>
  <si>
    <t>211531111R00</t>
  </si>
  <si>
    <t>Výplň odvodňovacích žeber kam. hrubě drcen. 63 mm</t>
  </si>
  <si>
    <t>211971110R00</t>
  </si>
  <si>
    <t>Opláštění žeber z geotextilie o sklonu do 1 : 2,5</t>
  </si>
  <si>
    <t>871313121RT2</t>
  </si>
  <si>
    <t>Montáž trub z plastu, gumový kroužek, DN 150 včetně dodávky trub PVC hrdlových 160x4,0x5000</t>
  </si>
  <si>
    <t>871353121RT2</t>
  </si>
  <si>
    <t>Montáž trub z plastu, gumový kroužek, DN 200 včetně dodávky trub PVC hrdlových 200x4,9x5000</t>
  </si>
  <si>
    <t>871373121RT2</t>
  </si>
  <si>
    <t>Montáž trub z plastu, gumový kroužek, DN 300 včetně dodávky trub PVC hrdlových 315x7,7x5000</t>
  </si>
  <si>
    <t>871313121RT1</t>
  </si>
  <si>
    <t>Montáž trub z plastu, gumový kroužek, DN 150 včetně dodávky trub PVC hrdlových 125x3,0x5000</t>
  </si>
  <si>
    <t>877353121R00</t>
  </si>
  <si>
    <t>Montáž tvarovek odboč. plast. gum. kroužek DN 200</t>
  </si>
  <si>
    <t>877373121R00</t>
  </si>
  <si>
    <t>Montáž tvarovek odboč. plast. gum. kroužek DN 300</t>
  </si>
  <si>
    <t>877313123R00</t>
  </si>
  <si>
    <t>Montáž tvarovek jednoos. plast. gum.kroužek DN 150</t>
  </si>
  <si>
    <t>877353123R00</t>
  </si>
  <si>
    <t>Montáž tvarovek jednoos. plast. gum.kroužek DN 200</t>
  </si>
  <si>
    <t>877373123R00</t>
  </si>
  <si>
    <t>Montáž tvarovek jednoos. plast. gum.kroužek DN 300</t>
  </si>
  <si>
    <t>721242110RT2</t>
  </si>
  <si>
    <t>Lapač střešních splavenin PP HL600, kloub zápachová klapka, koš na listí, DN 125</t>
  </si>
  <si>
    <t>28651657.AR</t>
  </si>
  <si>
    <t>Koleno kanalizační KGB 125/ 45° PVC</t>
  </si>
  <si>
    <t>28651667.AR</t>
  </si>
  <si>
    <t>Koleno kanalizační KGB 200/ 45° PVC</t>
  </si>
  <si>
    <t>28651676.AR</t>
  </si>
  <si>
    <t>Koleno kanalizační KGB 315/ 45° PVC</t>
  </si>
  <si>
    <t>28651692.AR</t>
  </si>
  <si>
    <t>Redukce kanalizační KGR 160/ 125 PVC</t>
  </si>
  <si>
    <t>28651693.AR</t>
  </si>
  <si>
    <t>Redukce kanalizační KGR 200/ 160 PVC</t>
  </si>
  <si>
    <t>28651694.AR</t>
  </si>
  <si>
    <t>Redukce kanalizační KGR 250/ 200 PVC</t>
  </si>
  <si>
    <t>28651695.AR</t>
  </si>
  <si>
    <t>Redukce kanalizační KGR 315/ 250 PVC</t>
  </si>
  <si>
    <t>28651704.AR</t>
  </si>
  <si>
    <t>Odbočka kanalizační KGEA 160/ 125/45° PVC</t>
  </si>
  <si>
    <t>28651707.AR</t>
  </si>
  <si>
    <t>Odbočka kanalizační KGEA 200/ 125/45° PVC</t>
  </si>
  <si>
    <t>28651716.AR</t>
  </si>
  <si>
    <t>Odbočka kanalizační KGEA 315/ 125/45° PVC</t>
  </si>
  <si>
    <t>998276101R00</t>
  </si>
  <si>
    <t>Přesun hmot, trubní vedení plastová, otevř. výkop</t>
  </si>
  <si>
    <t>D+M betonové jímky obj. 15 m3, vč. vlezu a poklopu (alt. plastová)</t>
  </si>
  <si>
    <t>28651656.AR</t>
  </si>
  <si>
    <t>Koleno kanalizační KGB 125/ 30° PVC</t>
  </si>
  <si>
    <t>Revitalizace budovy, Strážek</t>
  </si>
  <si>
    <t>190923</t>
  </si>
  <si>
    <t xml:space="preserve">KOLEGAROVÁ s.r.o., Dolní Rožínka 24, 592 51 Dolní Rožínka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</si>
</sst>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01-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2" t="s">
        <v>41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9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6" t="s">
        <v>24</v>
      </c>
      <c r="C2" s="77"/>
      <c r="D2" s="78" t="s">
        <v>583</v>
      </c>
      <c r="E2" s="223" t="s">
        <v>582</v>
      </c>
      <c r="F2" s="224"/>
      <c r="G2" s="224"/>
      <c r="H2" s="224"/>
      <c r="I2" s="224"/>
      <c r="J2" s="225"/>
      <c r="O2" s="1"/>
    </row>
    <row r="3" spans="1:15" ht="27" hidden="1" customHeight="1" x14ac:dyDescent="0.2">
      <c r="A3" s="2"/>
      <c r="B3" s="79"/>
      <c r="C3" s="77"/>
      <c r="D3" s="80"/>
      <c r="E3" s="226"/>
      <c r="F3" s="227"/>
      <c r="G3" s="227"/>
      <c r="H3" s="227"/>
      <c r="I3" s="227"/>
      <c r="J3" s="228"/>
    </row>
    <row r="4" spans="1:15" ht="23.25" customHeight="1" x14ac:dyDescent="0.2">
      <c r="A4" s="2"/>
      <c r="B4" s="81"/>
      <c r="C4" s="82"/>
      <c r="D4" s="83"/>
      <c r="E4" s="207"/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584</v>
      </c>
      <c r="E5" s="212"/>
      <c r="F5" s="212"/>
      <c r="G5" s="21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0"/>
      <c r="E11" s="230"/>
      <c r="F11" s="230"/>
      <c r="G11" s="23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f>SUMIF(F51:F85,A16,I51:I85)+SUMIF(F51:F85,"PSU",I51:I85)</f>
        <v>0</v>
      </c>
      <c r="J16" s="197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f>SUMIF(F51:F85,A17,I51:I85)</f>
        <v>0</v>
      </c>
      <c r="J17" s="197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f>SUMIF(F51:F85,A18,I51:I85)</f>
        <v>0</v>
      </c>
      <c r="J18" s="197"/>
    </row>
    <row r="19" spans="1:10" ht="23.25" customHeight="1" x14ac:dyDescent="0.2">
      <c r="A19" s="138" t="s">
        <v>125</v>
      </c>
      <c r="B19" s="38" t="s">
        <v>29</v>
      </c>
      <c r="C19" s="62"/>
      <c r="D19" s="63"/>
      <c r="E19" s="195"/>
      <c r="F19" s="196"/>
      <c r="G19" s="195"/>
      <c r="H19" s="196"/>
      <c r="I19" s="195">
        <f>SUMIF(F51:F85,A19,I51:I85)</f>
        <v>0</v>
      </c>
      <c r="J19" s="197"/>
    </row>
    <row r="20" spans="1:10" ht="23.25" customHeight="1" x14ac:dyDescent="0.2">
      <c r="A20" s="138" t="s">
        <v>126</v>
      </c>
      <c r="B20" s="38" t="s">
        <v>30</v>
      </c>
      <c r="C20" s="62"/>
      <c r="D20" s="63"/>
      <c r="E20" s="195"/>
      <c r="F20" s="196"/>
      <c r="G20" s="195"/>
      <c r="H20" s="196"/>
      <c r="I20" s="195">
        <f>SUMIF(F51:F85,A20,I51:I85)</f>
        <v>0</v>
      </c>
      <c r="J20" s="197"/>
    </row>
    <row r="21" spans="1:10" ht="23.25" customHeight="1" x14ac:dyDescent="0.2">
      <c r="A21" s="2"/>
      <c r="B21" s="48" t="s">
        <v>31</v>
      </c>
      <c r="C21" s="64"/>
      <c r="D21" s="65"/>
      <c r="E21" s="198"/>
      <c r="F21" s="233"/>
      <c r="G21" s="198"/>
      <c r="H21" s="233"/>
      <c r="I21" s="198">
        <f>SUM(I16:J20)</f>
        <v>0</v>
      </c>
      <c r="J21" s="1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3">
        <f>ZakladDPHSniVypocet</f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1">
        <f>IF(A24&gt;50, ROUNDUP(A23, 0), ROUNDDOWN(A23, 0))</f>
        <v>0</v>
      </c>
      <c r="H24" s="192"/>
      <c r="I24" s="19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3">
        <f>ZakladDPHZaklVypocet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0">
        <f>IF(A26&gt;50, ROUNDUP(A25, 0), ROUNDDOWN(A25, 0))</f>
        <v>0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2">
        <f>CenaCelkem-(ZakladDPHSni+DPHSni+ZakladDPHZakl+DPHZakl)</f>
        <v>0</v>
      </c>
      <c r="H27" s="222"/>
      <c r="I27" s="22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1">
        <f>ZakladDPHSniVypocet+ZakladDPHZaklVypocet</f>
        <v>0</v>
      </c>
      <c r="H28" s="201"/>
      <c r="I28" s="20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0">
        <f>IF(A29&gt;50, ROUNDUP(A27, 0), ROUNDDOWN(A27, 0))</f>
        <v>0</v>
      </c>
      <c r="H29" s="200"/>
      <c r="I29" s="200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44</v>
      </c>
      <c r="C39" s="188"/>
      <c r="D39" s="188"/>
      <c r="E39" s="188"/>
      <c r="F39" s="99">
        <f>'02 01 Pol'!AE204+'02 02 Pol'!AE51+'02 03 Pol'!AE32</f>
        <v>0</v>
      </c>
      <c r="G39" s="100">
        <f>'02 01 Pol'!AF204+'02 02 Pol'!AF51+'02 03 Pol'!AF32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 t="s">
        <v>45</v>
      </c>
      <c r="C40" s="189" t="s">
        <v>46</v>
      </c>
      <c r="D40" s="189"/>
      <c r="E40" s="189"/>
      <c r="F40" s="104">
        <f>'02 01 Pol'!AE204+'02 02 Pol'!AE51+'02 03 Pol'!AE32</f>
        <v>0</v>
      </c>
      <c r="G40" s="105">
        <f>'02 01 Pol'!AF204+'02 02 Pol'!AF51+'02 03 Pol'!AF32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47</v>
      </c>
      <c r="C41" s="188" t="s">
        <v>48</v>
      </c>
      <c r="D41" s="188"/>
      <c r="E41" s="188"/>
      <c r="F41" s="108">
        <f>'02 01 Pol'!AE204</f>
        <v>0</v>
      </c>
      <c r="G41" s="101">
        <f>'02 01 Pol'!AF204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45</v>
      </c>
      <c r="C42" s="188" t="s">
        <v>49</v>
      </c>
      <c r="D42" s="188"/>
      <c r="E42" s="188"/>
      <c r="F42" s="108">
        <f>'02 02 Pol'!AE51</f>
        <v>0</v>
      </c>
      <c r="G42" s="101">
        <f>'02 02 Pol'!AF51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>
        <v>3</v>
      </c>
      <c r="B43" s="107" t="s">
        <v>50</v>
      </c>
      <c r="C43" s="188" t="s">
        <v>51</v>
      </c>
      <c r="D43" s="188"/>
      <c r="E43" s="188"/>
      <c r="F43" s="108">
        <f>'02 03 Pol'!AE32</f>
        <v>0</v>
      </c>
      <c r="G43" s="101">
        <f>'02 03 Pol'!AF32</f>
        <v>0</v>
      </c>
      <c r="H43" s="101">
        <f>(F43*SazbaDPH1/100)+(G43*SazbaDPH2/100)</f>
        <v>0</v>
      </c>
      <c r="I43" s="101">
        <f>F43+G43+H43</f>
        <v>0</v>
      </c>
      <c r="J43" s="102" t="str">
        <f>IF(CenaCelkemVypocet=0,"",I43/CenaCelkemVypocet*100)</f>
        <v/>
      </c>
    </row>
    <row r="44" spans="1:10" ht="25.5" customHeight="1" x14ac:dyDescent="0.2">
      <c r="A44" s="88"/>
      <c r="B44" s="185" t="s">
        <v>52</v>
      </c>
      <c r="C44" s="186"/>
      <c r="D44" s="186"/>
      <c r="E44" s="187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8" spans="1:10" ht="15.75" x14ac:dyDescent="0.25">
      <c r="B48" s="120" t="s">
        <v>54</v>
      </c>
    </row>
    <row r="50" spans="1:10" ht="25.5" customHeight="1" x14ac:dyDescent="0.2">
      <c r="A50" s="122"/>
      <c r="B50" s="125" t="s">
        <v>18</v>
      </c>
      <c r="C50" s="125" t="s">
        <v>6</v>
      </c>
      <c r="D50" s="126"/>
      <c r="E50" s="126"/>
      <c r="F50" s="127" t="s">
        <v>55</v>
      </c>
      <c r="G50" s="127"/>
      <c r="H50" s="127"/>
      <c r="I50" s="127" t="s">
        <v>31</v>
      </c>
      <c r="J50" s="127" t="s">
        <v>0</v>
      </c>
    </row>
    <row r="51" spans="1:10" ht="36.75" customHeight="1" x14ac:dyDescent="0.2">
      <c r="A51" s="123"/>
      <c r="B51" s="128" t="s">
        <v>56</v>
      </c>
      <c r="C51" s="183" t="s">
        <v>57</v>
      </c>
      <c r="D51" s="184"/>
      <c r="E51" s="184"/>
      <c r="F51" s="134" t="s">
        <v>26</v>
      </c>
      <c r="G51" s="135"/>
      <c r="H51" s="135"/>
      <c r="I51" s="135">
        <f>'02 01 Pol'!G8+'02 02 Pol'!G8+'02 03 Pol'!G8</f>
        <v>0</v>
      </c>
      <c r="J51" s="132" t="str">
        <f>IF(I86=0,"",I51/I86*100)</f>
        <v/>
      </c>
    </row>
    <row r="52" spans="1:10" ht="36.75" customHeight="1" x14ac:dyDescent="0.2">
      <c r="A52" s="123"/>
      <c r="B52" s="128" t="s">
        <v>58</v>
      </c>
      <c r="C52" s="183" t="s">
        <v>59</v>
      </c>
      <c r="D52" s="184"/>
      <c r="E52" s="184"/>
      <c r="F52" s="134" t="s">
        <v>26</v>
      </c>
      <c r="G52" s="135"/>
      <c r="H52" s="135"/>
      <c r="I52" s="135">
        <f>'02 01 Pol'!G13+'02 02 Pol'!G17+'02 03 Pol'!G17</f>
        <v>0</v>
      </c>
      <c r="J52" s="132" t="str">
        <f>IF(I86=0,"",I52/I86*100)</f>
        <v/>
      </c>
    </row>
    <row r="53" spans="1:10" ht="36.75" customHeight="1" x14ac:dyDescent="0.2">
      <c r="A53" s="123"/>
      <c r="B53" s="128" t="s">
        <v>60</v>
      </c>
      <c r="C53" s="183" t="s">
        <v>61</v>
      </c>
      <c r="D53" s="184"/>
      <c r="E53" s="184"/>
      <c r="F53" s="134" t="s">
        <v>26</v>
      </c>
      <c r="G53" s="135"/>
      <c r="H53" s="135"/>
      <c r="I53" s="135">
        <f>'02 01 Pol'!G17</f>
        <v>0</v>
      </c>
      <c r="J53" s="132" t="str">
        <f>IF(I86=0,"",I53/I86*100)</f>
        <v/>
      </c>
    </row>
    <row r="54" spans="1:10" ht="36.75" customHeight="1" x14ac:dyDescent="0.2">
      <c r="A54" s="123"/>
      <c r="B54" s="128" t="s">
        <v>62</v>
      </c>
      <c r="C54" s="183" t="s">
        <v>63</v>
      </c>
      <c r="D54" s="184"/>
      <c r="E54" s="184"/>
      <c r="F54" s="134" t="s">
        <v>26</v>
      </c>
      <c r="G54" s="135"/>
      <c r="H54" s="135"/>
      <c r="I54" s="135">
        <f>'02 01 Pol'!G23</f>
        <v>0</v>
      </c>
      <c r="J54" s="132" t="str">
        <f>IF(I86=0,"",I54/I86*100)</f>
        <v/>
      </c>
    </row>
    <row r="55" spans="1:10" ht="36.75" customHeight="1" x14ac:dyDescent="0.2">
      <c r="A55" s="123"/>
      <c r="B55" s="128" t="s">
        <v>64</v>
      </c>
      <c r="C55" s="183" t="s">
        <v>65</v>
      </c>
      <c r="D55" s="184"/>
      <c r="E55" s="184"/>
      <c r="F55" s="134" t="s">
        <v>26</v>
      </c>
      <c r="G55" s="135"/>
      <c r="H55" s="135"/>
      <c r="I55" s="135">
        <f>'02 02 Pol'!G19+'02 03 Pol'!G19</f>
        <v>0</v>
      </c>
      <c r="J55" s="132" t="str">
        <f>IF(I86=0,"",I55/I86*100)</f>
        <v/>
      </c>
    </row>
    <row r="56" spans="1:10" ht="36.75" customHeight="1" x14ac:dyDescent="0.2">
      <c r="A56" s="123"/>
      <c r="B56" s="128" t="s">
        <v>66</v>
      </c>
      <c r="C56" s="183" t="s">
        <v>67</v>
      </c>
      <c r="D56" s="184"/>
      <c r="E56" s="184"/>
      <c r="F56" s="134" t="s">
        <v>26</v>
      </c>
      <c r="G56" s="135"/>
      <c r="H56" s="135"/>
      <c r="I56" s="135">
        <f>'02 02 Pol'!G21+'02 03 Pol'!G21</f>
        <v>0</v>
      </c>
      <c r="J56" s="132" t="str">
        <f>IF(I86=0,"",I56/I86*100)</f>
        <v/>
      </c>
    </row>
    <row r="57" spans="1:10" ht="36.75" customHeight="1" x14ac:dyDescent="0.2">
      <c r="A57" s="123"/>
      <c r="B57" s="128" t="s">
        <v>68</v>
      </c>
      <c r="C57" s="183" t="s">
        <v>69</v>
      </c>
      <c r="D57" s="184"/>
      <c r="E57" s="184"/>
      <c r="F57" s="134" t="s">
        <v>26</v>
      </c>
      <c r="G57" s="135"/>
      <c r="H57" s="135"/>
      <c r="I57" s="135">
        <f>'02 01 Pol'!G26</f>
        <v>0</v>
      </c>
      <c r="J57" s="132" t="str">
        <f>IF(I86=0,"",I57/I86*100)</f>
        <v/>
      </c>
    </row>
    <row r="58" spans="1:10" ht="36.75" customHeight="1" x14ac:dyDescent="0.2">
      <c r="A58" s="123"/>
      <c r="B58" s="128" t="s">
        <v>70</v>
      </c>
      <c r="C58" s="183" t="s">
        <v>71</v>
      </c>
      <c r="D58" s="184"/>
      <c r="E58" s="184"/>
      <c r="F58" s="134" t="s">
        <v>26</v>
      </c>
      <c r="G58" s="135"/>
      <c r="H58" s="135"/>
      <c r="I58" s="135">
        <f>'02 01 Pol'!G29</f>
        <v>0</v>
      </c>
      <c r="J58" s="132" t="str">
        <f>IF(I86=0,"",I58/I86*100)</f>
        <v/>
      </c>
    </row>
    <row r="59" spans="1:10" ht="36.75" customHeight="1" x14ac:dyDescent="0.2">
      <c r="A59" s="123"/>
      <c r="B59" s="128" t="s">
        <v>72</v>
      </c>
      <c r="C59" s="183" t="s">
        <v>73</v>
      </c>
      <c r="D59" s="184"/>
      <c r="E59" s="184"/>
      <c r="F59" s="134" t="s">
        <v>26</v>
      </c>
      <c r="G59" s="135"/>
      <c r="H59" s="135"/>
      <c r="I59" s="135">
        <f>'02 01 Pol'!G34+'02 02 Pol'!G23+'02 03 Pol'!G23</f>
        <v>0</v>
      </c>
      <c r="J59" s="132" t="str">
        <f>IF(I86=0,"",I59/I86*100)</f>
        <v/>
      </c>
    </row>
    <row r="60" spans="1:10" ht="36.75" customHeight="1" x14ac:dyDescent="0.2">
      <c r="A60" s="123"/>
      <c r="B60" s="128" t="s">
        <v>74</v>
      </c>
      <c r="C60" s="183" t="s">
        <v>75</v>
      </c>
      <c r="D60" s="184"/>
      <c r="E60" s="184"/>
      <c r="F60" s="134" t="s">
        <v>26</v>
      </c>
      <c r="G60" s="135"/>
      <c r="H60" s="135"/>
      <c r="I60" s="135">
        <f>'02 01 Pol'!G47</f>
        <v>0</v>
      </c>
      <c r="J60" s="132" t="str">
        <f>IF(I86=0,"",I60/I86*100)</f>
        <v/>
      </c>
    </row>
    <row r="61" spans="1:10" ht="36.75" customHeight="1" x14ac:dyDescent="0.2">
      <c r="A61" s="123"/>
      <c r="B61" s="128" t="s">
        <v>76</v>
      </c>
      <c r="C61" s="183" t="s">
        <v>77</v>
      </c>
      <c r="D61" s="184"/>
      <c r="E61" s="184"/>
      <c r="F61" s="134" t="s">
        <v>26</v>
      </c>
      <c r="G61" s="135"/>
      <c r="H61" s="135"/>
      <c r="I61" s="135">
        <f>'02 02 Pol'!G25+'02 03 Pol'!G25</f>
        <v>0</v>
      </c>
      <c r="J61" s="132" t="str">
        <f>IF(I86=0,"",I61/I86*100)</f>
        <v/>
      </c>
    </row>
    <row r="62" spans="1:10" ht="36.75" customHeight="1" x14ac:dyDescent="0.2">
      <c r="A62" s="123"/>
      <c r="B62" s="128" t="s">
        <v>78</v>
      </c>
      <c r="C62" s="183" t="s">
        <v>79</v>
      </c>
      <c r="D62" s="184"/>
      <c r="E62" s="184"/>
      <c r="F62" s="134" t="s">
        <v>26</v>
      </c>
      <c r="G62" s="135"/>
      <c r="H62" s="135"/>
      <c r="I62" s="135">
        <f>'02 01 Pol'!G65</f>
        <v>0</v>
      </c>
      <c r="J62" s="132" t="str">
        <f>IF(I86=0,"",I62/I86*100)</f>
        <v/>
      </c>
    </row>
    <row r="63" spans="1:10" ht="36.75" customHeight="1" x14ac:dyDescent="0.2">
      <c r="A63" s="123"/>
      <c r="B63" s="128" t="s">
        <v>80</v>
      </c>
      <c r="C63" s="183" t="s">
        <v>81</v>
      </c>
      <c r="D63" s="184"/>
      <c r="E63" s="184"/>
      <c r="F63" s="134" t="s">
        <v>26</v>
      </c>
      <c r="G63" s="135"/>
      <c r="H63" s="135"/>
      <c r="I63" s="135">
        <f>'02 01 Pol'!G71</f>
        <v>0</v>
      </c>
      <c r="J63" s="132" t="str">
        <f>IF(I86=0,"",I63/I86*100)</f>
        <v/>
      </c>
    </row>
    <row r="64" spans="1:10" ht="36.75" customHeight="1" x14ac:dyDescent="0.2">
      <c r="A64" s="123"/>
      <c r="B64" s="128" t="s">
        <v>82</v>
      </c>
      <c r="C64" s="183" t="s">
        <v>83</v>
      </c>
      <c r="D64" s="184"/>
      <c r="E64" s="184"/>
      <c r="F64" s="134" t="s">
        <v>26</v>
      </c>
      <c r="G64" s="135"/>
      <c r="H64" s="135"/>
      <c r="I64" s="135">
        <f>'02 01 Pol'!G73</f>
        <v>0</v>
      </c>
      <c r="J64" s="132" t="str">
        <f>IF(I86=0,"",I64/I86*100)</f>
        <v/>
      </c>
    </row>
    <row r="65" spans="1:10" ht="36.75" customHeight="1" x14ac:dyDescent="0.2">
      <c r="A65" s="123"/>
      <c r="B65" s="128" t="s">
        <v>84</v>
      </c>
      <c r="C65" s="183" t="s">
        <v>85</v>
      </c>
      <c r="D65" s="184"/>
      <c r="E65" s="184"/>
      <c r="F65" s="134" t="s">
        <v>26</v>
      </c>
      <c r="G65" s="135"/>
      <c r="H65" s="135"/>
      <c r="I65" s="135">
        <f>'02 01 Pol'!G84+'02 02 Pol'!G48+'02 03 Pol'!G29</f>
        <v>0</v>
      </c>
      <c r="J65" s="132" t="str">
        <f>IF(I86=0,"",I65/I86*100)</f>
        <v/>
      </c>
    </row>
    <row r="66" spans="1:10" ht="36.75" customHeight="1" x14ac:dyDescent="0.2">
      <c r="A66" s="123"/>
      <c r="B66" s="128" t="s">
        <v>86</v>
      </c>
      <c r="C66" s="183" t="s">
        <v>87</v>
      </c>
      <c r="D66" s="184"/>
      <c r="E66" s="184"/>
      <c r="F66" s="134" t="s">
        <v>27</v>
      </c>
      <c r="G66" s="135"/>
      <c r="H66" s="135"/>
      <c r="I66" s="135">
        <f>'02 01 Pol'!G86</f>
        <v>0</v>
      </c>
      <c r="J66" s="132" t="str">
        <f>IF(I86=0,"",I66/I86*100)</f>
        <v/>
      </c>
    </row>
    <row r="67" spans="1:10" ht="36.75" customHeight="1" x14ac:dyDescent="0.2">
      <c r="A67" s="123"/>
      <c r="B67" s="128" t="s">
        <v>88</v>
      </c>
      <c r="C67" s="183" t="s">
        <v>89</v>
      </c>
      <c r="D67" s="184"/>
      <c r="E67" s="184"/>
      <c r="F67" s="134" t="s">
        <v>27</v>
      </c>
      <c r="G67" s="135"/>
      <c r="H67" s="135"/>
      <c r="I67" s="135">
        <f>'02 01 Pol'!G89</f>
        <v>0</v>
      </c>
      <c r="J67" s="132" t="str">
        <f>IF(I86=0,"",I67/I86*100)</f>
        <v/>
      </c>
    </row>
    <row r="68" spans="1:10" ht="36.75" customHeight="1" x14ac:dyDescent="0.2">
      <c r="A68" s="123"/>
      <c r="B68" s="128" t="s">
        <v>90</v>
      </c>
      <c r="C68" s="183" t="s">
        <v>91</v>
      </c>
      <c r="D68" s="184"/>
      <c r="E68" s="184"/>
      <c r="F68" s="134" t="s">
        <v>27</v>
      </c>
      <c r="G68" s="135"/>
      <c r="H68" s="135"/>
      <c r="I68" s="135">
        <f>'02 01 Pol'!G95</f>
        <v>0</v>
      </c>
      <c r="J68" s="132" t="str">
        <f>IF(I86=0,"",I68/I86*100)</f>
        <v/>
      </c>
    </row>
    <row r="69" spans="1:10" ht="36.75" customHeight="1" x14ac:dyDescent="0.2">
      <c r="A69" s="123"/>
      <c r="B69" s="128" t="s">
        <v>92</v>
      </c>
      <c r="C69" s="183" t="s">
        <v>93</v>
      </c>
      <c r="D69" s="184"/>
      <c r="E69" s="184"/>
      <c r="F69" s="134" t="s">
        <v>27</v>
      </c>
      <c r="G69" s="135"/>
      <c r="H69" s="135"/>
      <c r="I69" s="135">
        <f>'02 01 Pol'!G97</f>
        <v>0</v>
      </c>
      <c r="J69" s="132" t="str">
        <f>IF(I86=0,"",I69/I86*100)</f>
        <v/>
      </c>
    </row>
    <row r="70" spans="1:10" ht="36.75" customHeight="1" x14ac:dyDescent="0.2">
      <c r="A70" s="123"/>
      <c r="B70" s="128" t="s">
        <v>94</v>
      </c>
      <c r="C70" s="183" t="s">
        <v>95</v>
      </c>
      <c r="D70" s="184"/>
      <c r="E70" s="184"/>
      <c r="F70" s="134" t="s">
        <v>27</v>
      </c>
      <c r="G70" s="135"/>
      <c r="H70" s="135"/>
      <c r="I70" s="135">
        <f>'02 01 Pol'!G100</f>
        <v>0</v>
      </c>
      <c r="J70" s="132" t="str">
        <f>IF(I86=0,"",I70/I86*100)</f>
        <v/>
      </c>
    </row>
    <row r="71" spans="1:10" ht="36.75" customHeight="1" x14ac:dyDescent="0.2">
      <c r="A71" s="123"/>
      <c r="B71" s="128" t="s">
        <v>96</v>
      </c>
      <c r="C71" s="183" t="s">
        <v>97</v>
      </c>
      <c r="D71" s="184"/>
      <c r="E71" s="184"/>
      <c r="F71" s="134" t="s">
        <v>27</v>
      </c>
      <c r="G71" s="135"/>
      <c r="H71" s="135"/>
      <c r="I71" s="135">
        <f>'02 01 Pol'!G103</f>
        <v>0</v>
      </c>
      <c r="J71" s="132" t="str">
        <f>IF(I86=0,"",I71/I86*100)</f>
        <v/>
      </c>
    </row>
    <row r="72" spans="1:10" ht="36.75" customHeight="1" x14ac:dyDescent="0.2">
      <c r="A72" s="123"/>
      <c r="B72" s="128" t="s">
        <v>98</v>
      </c>
      <c r="C72" s="183" t="s">
        <v>99</v>
      </c>
      <c r="D72" s="184"/>
      <c r="E72" s="184"/>
      <c r="F72" s="134" t="s">
        <v>27</v>
      </c>
      <c r="G72" s="135"/>
      <c r="H72" s="135"/>
      <c r="I72" s="135">
        <f>'02 01 Pol'!G105</f>
        <v>0</v>
      </c>
      <c r="J72" s="132" t="str">
        <f>IF(I86=0,"",I72/I86*100)</f>
        <v/>
      </c>
    </row>
    <row r="73" spans="1:10" ht="36.75" customHeight="1" x14ac:dyDescent="0.2">
      <c r="A73" s="123"/>
      <c r="B73" s="128" t="s">
        <v>100</v>
      </c>
      <c r="C73" s="183" t="s">
        <v>101</v>
      </c>
      <c r="D73" s="184"/>
      <c r="E73" s="184"/>
      <c r="F73" s="134" t="s">
        <v>27</v>
      </c>
      <c r="G73" s="135"/>
      <c r="H73" s="135"/>
      <c r="I73" s="135">
        <f>'02 01 Pol'!G127</f>
        <v>0</v>
      </c>
      <c r="J73" s="132" t="str">
        <f>IF(I86=0,"",I73/I86*100)</f>
        <v/>
      </c>
    </row>
    <row r="74" spans="1:10" ht="36.75" customHeight="1" x14ac:dyDescent="0.2">
      <c r="A74" s="123"/>
      <c r="B74" s="128" t="s">
        <v>102</v>
      </c>
      <c r="C74" s="183" t="s">
        <v>103</v>
      </c>
      <c r="D74" s="184"/>
      <c r="E74" s="184"/>
      <c r="F74" s="134" t="s">
        <v>27</v>
      </c>
      <c r="G74" s="135"/>
      <c r="H74" s="135"/>
      <c r="I74" s="135">
        <f>'02 01 Pol'!G140</f>
        <v>0</v>
      </c>
      <c r="J74" s="132" t="str">
        <f>IF(I86=0,"",I74/I86*100)</f>
        <v/>
      </c>
    </row>
    <row r="75" spans="1:10" ht="36.75" customHeight="1" x14ac:dyDescent="0.2">
      <c r="A75" s="123"/>
      <c r="B75" s="128" t="s">
        <v>104</v>
      </c>
      <c r="C75" s="183" t="s">
        <v>105</v>
      </c>
      <c r="D75" s="184"/>
      <c r="E75" s="184"/>
      <c r="F75" s="134" t="s">
        <v>27</v>
      </c>
      <c r="G75" s="135"/>
      <c r="H75" s="135"/>
      <c r="I75" s="135">
        <f>'02 01 Pol'!G144</f>
        <v>0</v>
      </c>
      <c r="J75" s="132" t="str">
        <f>IF(I86=0,"",I75/I86*100)</f>
        <v/>
      </c>
    </row>
    <row r="76" spans="1:10" ht="36.75" customHeight="1" x14ac:dyDescent="0.2">
      <c r="A76" s="123"/>
      <c r="B76" s="128" t="s">
        <v>106</v>
      </c>
      <c r="C76" s="183" t="s">
        <v>107</v>
      </c>
      <c r="D76" s="184"/>
      <c r="E76" s="184"/>
      <c r="F76" s="134" t="s">
        <v>27</v>
      </c>
      <c r="G76" s="135"/>
      <c r="H76" s="135"/>
      <c r="I76" s="135">
        <f>'02 01 Pol'!G149</f>
        <v>0</v>
      </c>
      <c r="J76" s="132" t="str">
        <f>IF(I86=0,"",I76/I86*100)</f>
        <v/>
      </c>
    </row>
    <row r="77" spans="1:10" ht="36.75" customHeight="1" x14ac:dyDescent="0.2">
      <c r="A77" s="123"/>
      <c r="B77" s="128" t="s">
        <v>108</v>
      </c>
      <c r="C77" s="183" t="s">
        <v>109</v>
      </c>
      <c r="D77" s="184"/>
      <c r="E77" s="184"/>
      <c r="F77" s="134" t="s">
        <v>27</v>
      </c>
      <c r="G77" s="135"/>
      <c r="H77" s="135"/>
      <c r="I77" s="135">
        <f>'02 01 Pol'!G164</f>
        <v>0</v>
      </c>
      <c r="J77" s="132" t="str">
        <f>IF(I86=0,"",I77/I86*100)</f>
        <v/>
      </c>
    </row>
    <row r="78" spans="1:10" ht="36.75" customHeight="1" x14ac:dyDescent="0.2">
      <c r="A78" s="123"/>
      <c r="B78" s="128" t="s">
        <v>110</v>
      </c>
      <c r="C78" s="183" t="s">
        <v>111</v>
      </c>
      <c r="D78" s="184"/>
      <c r="E78" s="184"/>
      <c r="F78" s="134" t="s">
        <v>27</v>
      </c>
      <c r="G78" s="135"/>
      <c r="H78" s="135"/>
      <c r="I78" s="135">
        <f>'02 01 Pol'!G167</f>
        <v>0</v>
      </c>
      <c r="J78" s="132" t="str">
        <f>IF(I86=0,"",I78/I86*100)</f>
        <v/>
      </c>
    </row>
    <row r="79" spans="1:10" ht="36.75" customHeight="1" x14ac:dyDescent="0.2">
      <c r="A79" s="123"/>
      <c r="B79" s="128" t="s">
        <v>112</v>
      </c>
      <c r="C79" s="183" t="s">
        <v>113</v>
      </c>
      <c r="D79" s="184"/>
      <c r="E79" s="184"/>
      <c r="F79" s="134" t="s">
        <v>27</v>
      </c>
      <c r="G79" s="135"/>
      <c r="H79" s="135"/>
      <c r="I79" s="135">
        <f>'02 01 Pol'!G174</f>
        <v>0</v>
      </c>
      <c r="J79" s="132" t="str">
        <f>IF(I86=0,"",I79/I86*100)</f>
        <v/>
      </c>
    </row>
    <row r="80" spans="1:10" ht="36.75" customHeight="1" x14ac:dyDescent="0.2">
      <c r="A80" s="123"/>
      <c r="B80" s="128" t="s">
        <v>114</v>
      </c>
      <c r="C80" s="183" t="s">
        <v>115</v>
      </c>
      <c r="D80" s="184"/>
      <c r="E80" s="184"/>
      <c r="F80" s="134" t="s">
        <v>27</v>
      </c>
      <c r="G80" s="135"/>
      <c r="H80" s="135"/>
      <c r="I80" s="135">
        <f>'02 01 Pol'!G176</f>
        <v>0</v>
      </c>
      <c r="J80" s="132" t="str">
        <f>IF(I86=0,"",I80/I86*100)</f>
        <v/>
      </c>
    </row>
    <row r="81" spans="1:10" ht="36.75" customHeight="1" x14ac:dyDescent="0.2">
      <c r="A81" s="123"/>
      <c r="B81" s="128" t="s">
        <v>116</v>
      </c>
      <c r="C81" s="183" t="s">
        <v>117</v>
      </c>
      <c r="D81" s="184"/>
      <c r="E81" s="184"/>
      <c r="F81" s="134" t="s">
        <v>27</v>
      </c>
      <c r="G81" s="135"/>
      <c r="H81" s="135"/>
      <c r="I81" s="135">
        <f>'02 01 Pol'!G179</f>
        <v>0</v>
      </c>
      <c r="J81" s="132" t="str">
        <f>IF(I86=0,"",I81/I86*100)</f>
        <v/>
      </c>
    </row>
    <row r="82" spans="1:10" ht="36.75" customHeight="1" x14ac:dyDescent="0.2">
      <c r="A82" s="123"/>
      <c r="B82" s="128" t="s">
        <v>118</v>
      </c>
      <c r="C82" s="183" t="s">
        <v>119</v>
      </c>
      <c r="D82" s="184"/>
      <c r="E82" s="184"/>
      <c r="F82" s="134" t="s">
        <v>28</v>
      </c>
      <c r="G82" s="135"/>
      <c r="H82" s="135"/>
      <c r="I82" s="135">
        <f>'02 01 Pol'!G183</f>
        <v>0</v>
      </c>
      <c r="J82" s="132" t="str">
        <f>IF(I86=0,"",I82/I86*100)</f>
        <v/>
      </c>
    </row>
    <row r="83" spans="1:10" ht="36.75" customHeight="1" x14ac:dyDescent="0.2">
      <c r="A83" s="123"/>
      <c r="B83" s="128" t="s">
        <v>120</v>
      </c>
      <c r="C83" s="183" t="s">
        <v>121</v>
      </c>
      <c r="D83" s="184"/>
      <c r="E83" s="184"/>
      <c r="F83" s="134" t="s">
        <v>28</v>
      </c>
      <c r="G83" s="135"/>
      <c r="H83" s="135"/>
      <c r="I83" s="135">
        <f>'02 01 Pol'!G185</f>
        <v>0</v>
      </c>
      <c r="J83" s="132" t="str">
        <f>IF(I86=0,"",I83/I86*100)</f>
        <v/>
      </c>
    </row>
    <row r="84" spans="1:10" ht="36.75" customHeight="1" x14ac:dyDescent="0.2">
      <c r="A84" s="123"/>
      <c r="B84" s="128" t="s">
        <v>122</v>
      </c>
      <c r="C84" s="183" t="s">
        <v>123</v>
      </c>
      <c r="D84" s="184"/>
      <c r="E84" s="184"/>
      <c r="F84" s="134" t="s">
        <v>124</v>
      </c>
      <c r="G84" s="135"/>
      <c r="H84" s="135"/>
      <c r="I84" s="135">
        <f>'02 01 Pol'!G188</f>
        <v>0</v>
      </c>
      <c r="J84" s="132" t="str">
        <f>IF(I86=0,"",I84/I86*100)</f>
        <v/>
      </c>
    </row>
    <row r="85" spans="1:10" ht="36.75" customHeight="1" x14ac:dyDescent="0.2">
      <c r="A85" s="123"/>
      <c r="B85" s="128" t="s">
        <v>125</v>
      </c>
      <c r="C85" s="183" t="s">
        <v>29</v>
      </c>
      <c r="D85" s="184"/>
      <c r="E85" s="184"/>
      <c r="F85" s="134" t="s">
        <v>125</v>
      </c>
      <c r="G85" s="135"/>
      <c r="H85" s="135"/>
      <c r="I85" s="135">
        <f>'02 01 Pol'!G196</f>
        <v>0</v>
      </c>
      <c r="J85" s="132" t="str">
        <f>IF(I86=0,"",I85/I86*100)</f>
        <v/>
      </c>
    </row>
    <row r="86" spans="1:10" ht="25.5" customHeight="1" x14ac:dyDescent="0.2">
      <c r="A86" s="124"/>
      <c r="B86" s="129" t="s">
        <v>1</v>
      </c>
      <c r="C86" s="130"/>
      <c r="D86" s="131"/>
      <c r="E86" s="131"/>
      <c r="F86" s="136"/>
      <c r="G86" s="137"/>
      <c r="H86" s="137"/>
      <c r="I86" s="137">
        <f>SUM(I51:I85)</f>
        <v>0</v>
      </c>
      <c r="J86" s="133">
        <f>SUM(J51:J85)</f>
        <v>0</v>
      </c>
    </row>
    <row r="87" spans="1:10" x14ac:dyDescent="0.2">
      <c r="F87" s="86"/>
      <c r="G87" s="86"/>
      <c r="H87" s="86"/>
      <c r="I87" s="86"/>
      <c r="J87" s="87"/>
    </row>
    <row r="88" spans="1:10" x14ac:dyDescent="0.2">
      <c r="F88" s="86"/>
      <c r="G88" s="86"/>
      <c r="H88" s="86"/>
      <c r="I88" s="86"/>
      <c r="J88" s="87"/>
    </row>
    <row r="89" spans="1:10" x14ac:dyDescent="0.2">
      <c r="F89" s="86"/>
      <c r="G89" s="86"/>
      <c r="H89" s="86"/>
      <c r="I89" s="86"/>
      <c r="J89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5:E85"/>
    <mergeCell ref="C80:E80"/>
    <mergeCell ref="C81:E81"/>
    <mergeCell ref="C82:E82"/>
    <mergeCell ref="C83:E83"/>
    <mergeCell ref="C84:E8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G1" t="s">
        <v>127</v>
      </c>
    </row>
    <row r="2" spans="1:60" ht="24.95" customHeight="1" x14ac:dyDescent="0.2">
      <c r="A2" s="139" t="s">
        <v>8</v>
      </c>
      <c r="B2" s="49" t="s">
        <v>583</v>
      </c>
      <c r="C2" s="239" t="s">
        <v>43</v>
      </c>
      <c r="D2" s="240"/>
      <c r="E2" s="240"/>
      <c r="F2" s="240"/>
      <c r="G2" s="241"/>
      <c r="AG2" t="s">
        <v>128</v>
      </c>
    </row>
    <row r="3" spans="1:60" ht="24.95" customHeight="1" x14ac:dyDescent="0.2">
      <c r="A3" s="139" t="s">
        <v>9</v>
      </c>
      <c r="B3" s="49" t="s">
        <v>45</v>
      </c>
      <c r="C3" s="239" t="s">
        <v>48</v>
      </c>
      <c r="D3" s="240"/>
      <c r="E3" s="240"/>
      <c r="F3" s="240"/>
      <c r="G3" s="241"/>
      <c r="AC3" s="121" t="s">
        <v>128</v>
      </c>
      <c r="AG3" t="s">
        <v>129</v>
      </c>
    </row>
    <row r="4" spans="1:60" ht="24.95" customHeight="1" x14ac:dyDescent="0.2">
      <c r="A4" s="140" t="s">
        <v>10</v>
      </c>
      <c r="B4" s="141" t="s">
        <v>47</v>
      </c>
      <c r="C4" s="242" t="s">
        <v>48</v>
      </c>
      <c r="D4" s="243"/>
      <c r="E4" s="243"/>
      <c r="F4" s="243"/>
      <c r="G4" s="244"/>
      <c r="AG4" t="s">
        <v>130</v>
      </c>
    </row>
    <row r="5" spans="1:60" x14ac:dyDescent="0.2">
      <c r="D5" s="10"/>
    </row>
    <row r="6" spans="1:60" ht="38.25" x14ac:dyDescent="0.2">
      <c r="A6" s="143" t="s">
        <v>131</v>
      </c>
      <c r="B6" s="145" t="s">
        <v>132</v>
      </c>
      <c r="C6" s="145" t="s">
        <v>133</v>
      </c>
      <c r="D6" s="144" t="s">
        <v>134</v>
      </c>
      <c r="E6" s="143" t="s">
        <v>135</v>
      </c>
      <c r="F6" s="142" t="s">
        <v>136</v>
      </c>
      <c r="G6" s="143" t="s">
        <v>31</v>
      </c>
      <c r="H6" s="146" t="s">
        <v>32</v>
      </c>
      <c r="I6" s="146" t="s">
        <v>137</v>
      </c>
      <c r="J6" s="146" t="s">
        <v>33</v>
      </c>
      <c r="K6" s="146" t="s">
        <v>138</v>
      </c>
      <c r="L6" s="146" t="s">
        <v>139</v>
      </c>
      <c r="M6" s="146" t="s">
        <v>140</v>
      </c>
      <c r="N6" s="146" t="s">
        <v>141</v>
      </c>
      <c r="O6" s="146" t="s">
        <v>142</v>
      </c>
      <c r="P6" s="146" t="s">
        <v>143</v>
      </c>
      <c r="Q6" s="146" t="s">
        <v>144</v>
      </c>
      <c r="R6" s="146" t="s">
        <v>145</v>
      </c>
      <c r="S6" s="146" t="s">
        <v>146</v>
      </c>
      <c r="T6" s="146" t="s">
        <v>147</v>
      </c>
      <c r="U6" s="146" t="s">
        <v>148</v>
      </c>
      <c r="V6" s="146" t="s">
        <v>149</v>
      </c>
      <c r="W6" s="146" t="s">
        <v>150</v>
      </c>
      <c r="X6" s="146" t="s">
        <v>151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57" t="s">
        <v>152</v>
      </c>
      <c r="B8" s="158" t="s">
        <v>56</v>
      </c>
      <c r="C8" s="176" t="s">
        <v>57</v>
      </c>
      <c r="D8" s="159"/>
      <c r="E8" s="160"/>
      <c r="F8" s="161"/>
      <c r="G8" s="162">
        <f>SUMIF(AG9:AG12,"&lt;&gt;NOR",G9:G12)</f>
        <v>0</v>
      </c>
      <c r="H8" s="156"/>
      <c r="I8" s="156">
        <f>SUM(I9:I12)</f>
        <v>0</v>
      </c>
      <c r="J8" s="156"/>
      <c r="K8" s="156">
        <f>SUM(K9:K12)</f>
        <v>0</v>
      </c>
      <c r="L8" s="156"/>
      <c r="M8" s="156">
        <f>SUM(M9:M12)</f>
        <v>0</v>
      </c>
      <c r="N8" s="156"/>
      <c r="O8" s="156">
        <f>SUM(O9:O12)</f>
        <v>0</v>
      </c>
      <c r="P8" s="156"/>
      <c r="Q8" s="156">
        <f>SUM(Q9:Q12)</f>
        <v>0</v>
      </c>
      <c r="R8" s="156"/>
      <c r="S8" s="156"/>
      <c r="T8" s="156"/>
      <c r="U8" s="156"/>
      <c r="V8" s="156">
        <f>SUM(V9:V12)</f>
        <v>87.410000000000011</v>
      </c>
      <c r="W8" s="156"/>
      <c r="X8" s="156"/>
      <c r="AG8" t="s">
        <v>153</v>
      </c>
    </row>
    <row r="9" spans="1:60" outlineLevel="1" x14ac:dyDescent="0.2">
      <c r="A9" s="169">
        <v>1</v>
      </c>
      <c r="B9" s="170" t="s">
        <v>154</v>
      </c>
      <c r="C9" s="177" t="s">
        <v>155</v>
      </c>
      <c r="D9" s="171" t="s">
        <v>156</v>
      </c>
      <c r="E9" s="172">
        <v>12.54</v>
      </c>
      <c r="F9" s="173"/>
      <c r="G9" s="174">
        <f>ROUND(E9*F9,2)</f>
        <v>0</v>
      </c>
      <c r="H9" s="155"/>
      <c r="I9" s="154">
        <f>ROUND(E9*H9,2)</f>
        <v>0</v>
      </c>
      <c r="J9" s="155"/>
      <c r="K9" s="154">
        <f>ROUND(E9*J9,2)</f>
        <v>0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157</v>
      </c>
      <c r="T9" s="154" t="s">
        <v>157</v>
      </c>
      <c r="U9" s="154">
        <v>6.298</v>
      </c>
      <c r="V9" s="154">
        <f>ROUND(E9*U9,2)</f>
        <v>78.98</v>
      </c>
      <c r="W9" s="154"/>
      <c r="X9" s="154" t="s">
        <v>158</v>
      </c>
      <c r="Y9" s="147"/>
      <c r="Z9" s="147"/>
      <c r="AA9" s="147"/>
      <c r="AB9" s="147"/>
      <c r="AC9" s="147"/>
      <c r="AD9" s="147"/>
      <c r="AE9" s="147"/>
      <c r="AF9" s="147"/>
      <c r="AG9" s="147" t="s">
        <v>159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69">
        <v>2</v>
      </c>
      <c r="B10" s="170" t="s">
        <v>160</v>
      </c>
      <c r="C10" s="177" t="s">
        <v>161</v>
      </c>
      <c r="D10" s="171" t="s">
        <v>156</v>
      </c>
      <c r="E10" s="172">
        <v>12.54</v>
      </c>
      <c r="F10" s="173"/>
      <c r="G10" s="174">
        <f>ROUND(E10*F10,2)</f>
        <v>0</v>
      </c>
      <c r="H10" s="155"/>
      <c r="I10" s="154">
        <f>ROUND(E10*H10,2)</f>
        <v>0</v>
      </c>
      <c r="J10" s="155"/>
      <c r="K10" s="154">
        <f>ROUND(E10*J10,2)</f>
        <v>0</v>
      </c>
      <c r="L10" s="154">
        <v>21</v>
      </c>
      <c r="M10" s="154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4"/>
      <c r="S10" s="154" t="s">
        <v>157</v>
      </c>
      <c r="T10" s="154" t="s">
        <v>157</v>
      </c>
      <c r="U10" s="154">
        <v>1.0999999999999999E-2</v>
      </c>
      <c r="V10" s="154">
        <f>ROUND(E10*U10,2)</f>
        <v>0.14000000000000001</v>
      </c>
      <c r="W10" s="154"/>
      <c r="X10" s="154" t="s">
        <v>158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162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9">
        <v>3</v>
      </c>
      <c r="B11" s="170" t="s">
        <v>163</v>
      </c>
      <c r="C11" s="177" t="s">
        <v>164</v>
      </c>
      <c r="D11" s="171" t="s">
        <v>156</v>
      </c>
      <c r="E11" s="172">
        <v>12.54</v>
      </c>
      <c r="F11" s="173"/>
      <c r="G11" s="174">
        <f>ROUND(E11*F11,2)</f>
        <v>0</v>
      </c>
      <c r="H11" s="155"/>
      <c r="I11" s="154">
        <f>ROUND(E11*H11,2)</f>
        <v>0</v>
      </c>
      <c r="J11" s="155"/>
      <c r="K11" s="154">
        <f>ROUND(E11*J11,2)</f>
        <v>0</v>
      </c>
      <c r="L11" s="154">
        <v>21</v>
      </c>
      <c r="M11" s="154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4"/>
      <c r="S11" s="154" t="s">
        <v>157</v>
      </c>
      <c r="T11" s="154" t="s">
        <v>157</v>
      </c>
      <c r="U11" s="154">
        <v>0.65200000000000002</v>
      </c>
      <c r="V11" s="154">
        <f>ROUND(E11*U11,2)</f>
        <v>8.18</v>
      </c>
      <c r="W11" s="154"/>
      <c r="X11" s="154" t="s">
        <v>158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162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9">
        <v>4</v>
      </c>
      <c r="B12" s="170" t="s">
        <v>165</v>
      </c>
      <c r="C12" s="177" t="s">
        <v>166</v>
      </c>
      <c r="D12" s="171" t="s">
        <v>156</v>
      </c>
      <c r="E12" s="172">
        <v>12.54</v>
      </c>
      <c r="F12" s="173"/>
      <c r="G12" s="174">
        <f>ROUND(E12*F12,2)</f>
        <v>0</v>
      </c>
      <c r="H12" s="155"/>
      <c r="I12" s="154">
        <f>ROUND(E12*H12,2)</f>
        <v>0</v>
      </c>
      <c r="J12" s="155"/>
      <c r="K12" s="154">
        <f>ROUND(E12*J12,2)</f>
        <v>0</v>
      </c>
      <c r="L12" s="154">
        <v>21</v>
      </c>
      <c r="M12" s="154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4"/>
      <c r="S12" s="154" t="s">
        <v>157</v>
      </c>
      <c r="T12" s="154" t="s">
        <v>157</v>
      </c>
      <c r="U12" s="154">
        <v>8.9999999999999993E-3</v>
      </c>
      <c r="V12" s="154">
        <f>ROUND(E12*U12,2)</f>
        <v>0.11</v>
      </c>
      <c r="W12" s="154"/>
      <c r="X12" s="154" t="s">
        <v>158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167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57" t="s">
        <v>152</v>
      </c>
      <c r="B13" s="158" t="s">
        <v>58</v>
      </c>
      <c r="C13" s="176" t="s">
        <v>59</v>
      </c>
      <c r="D13" s="159"/>
      <c r="E13" s="160"/>
      <c r="F13" s="161"/>
      <c r="G13" s="162">
        <f>SUMIF(AG14:AG16,"&lt;&gt;NOR",G14:G16)</f>
        <v>0</v>
      </c>
      <c r="H13" s="156"/>
      <c r="I13" s="156">
        <f>SUM(I14:I16)</f>
        <v>0</v>
      </c>
      <c r="J13" s="156"/>
      <c r="K13" s="156">
        <f>SUM(K14:K16)</f>
        <v>0</v>
      </c>
      <c r="L13" s="156"/>
      <c r="M13" s="156">
        <f>SUM(M14:M16)</f>
        <v>0</v>
      </c>
      <c r="N13" s="156"/>
      <c r="O13" s="156">
        <f>SUM(O14:O16)</f>
        <v>34.989999999999995</v>
      </c>
      <c r="P13" s="156"/>
      <c r="Q13" s="156">
        <f>SUM(Q14:Q16)</f>
        <v>0</v>
      </c>
      <c r="R13" s="156"/>
      <c r="S13" s="156"/>
      <c r="T13" s="156"/>
      <c r="U13" s="156"/>
      <c r="V13" s="156">
        <f>SUM(V14:V16)</f>
        <v>12.309999999999999</v>
      </c>
      <c r="W13" s="156"/>
      <c r="X13" s="156"/>
      <c r="AG13" t="s">
        <v>153</v>
      </c>
    </row>
    <row r="14" spans="1:60" outlineLevel="1" x14ac:dyDescent="0.2">
      <c r="A14" s="169">
        <v>5</v>
      </c>
      <c r="B14" s="170" t="s">
        <v>168</v>
      </c>
      <c r="C14" s="177" t="s">
        <v>169</v>
      </c>
      <c r="D14" s="171" t="s">
        <v>156</v>
      </c>
      <c r="E14" s="172">
        <v>13.794</v>
      </c>
      <c r="F14" s="173"/>
      <c r="G14" s="174">
        <f>ROUND(E14*F14,2)</f>
        <v>0</v>
      </c>
      <c r="H14" s="155"/>
      <c r="I14" s="154">
        <f>ROUND(E14*H14,2)</f>
        <v>0</v>
      </c>
      <c r="J14" s="155"/>
      <c r="K14" s="154">
        <f>ROUND(E14*J14,2)</f>
        <v>0</v>
      </c>
      <c r="L14" s="154">
        <v>21</v>
      </c>
      <c r="M14" s="154">
        <f>G14*(1+L14/100)</f>
        <v>0</v>
      </c>
      <c r="N14" s="154">
        <v>2.5249999999999999</v>
      </c>
      <c r="O14" s="154">
        <f>ROUND(E14*N14,2)</f>
        <v>34.83</v>
      </c>
      <c r="P14" s="154">
        <v>0</v>
      </c>
      <c r="Q14" s="154">
        <f>ROUND(E14*P14,2)</f>
        <v>0</v>
      </c>
      <c r="R14" s="154"/>
      <c r="S14" s="154" t="s">
        <v>157</v>
      </c>
      <c r="T14" s="154" t="s">
        <v>157</v>
      </c>
      <c r="U14" s="154">
        <v>0.47699999999999998</v>
      </c>
      <c r="V14" s="154">
        <f>ROUND(E14*U14,2)</f>
        <v>6.58</v>
      </c>
      <c r="W14" s="154"/>
      <c r="X14" s="154" t="s">
        <v>158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162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9">
        <v>6</v>
      </c>
      <c r="B15" s="170" t="s">
        <v>170</v>
      </c>
      <c r="C15" s="177" t="s">
        <v>171</v>
      </c>
      <c r="D15" s="171" t="s">
        <v>172</v>
      </c>
      <c r="E15" s="172">
        <v>4.18</v>
      </c>
      <c r="F15" s="173"/>
      <c r="G15" s="174">
        <f>ROUND(E15*F15,2)</f>
        <v>0</v>
      </c>
      <c r="H15" s="155"/>
      <c r="I15" s="154">
        <f>ROUND(E15*H15,2)</f>
        <v>0</v>
      </c>
      <c r="J15" s="155"/>
      <c r="K15" s="154">
        <f>ROUND(E15*J15,2)</f>
        <v>0</v>
      </c>
      <c r="L15" s="154">
        <v>21</v>
      </c>
      <c r="M15" s="154">
        <f>G15*(1+L15/100)</f>
        <v>0</v>
      </c>
      <c r="N15" s="154">
        <v>3.916E-2</v>
      </c>
      <c r="O15" s="154">
        <f>ROUND(E15*N15,2)</f>
        <v>0.16</v>
      </c>
      <c r="P15" s="154">
        <v>0</v>
      </c>
      <c r="Q15" s="154">
        <f>ROUND(E15*P15,2)</f>
        <v>0</v>
      </c>
      <c r="R15" s="154"/>
      <c r="S15" s="154" t="s">
        <v>157</v>
      </c>
      <c r="T15" s="154" t="s">
        <v>157</v>
      </c>
      <c r="U15" s="154">
        <v>1.05</v>
      </c>
      <c r="V15" s="154">
        <f>ROUND(E15*U15,2)</f>
        <v>4.3899999999999997</v>
      </c>
      <c r="W15" s="154"/>
      <c r="X15" s="154" t="s">
        <v>158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162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69">
        <v>7</v>
      </c>
      <c r="B16" s="170" t="s">
        <v>173</v>
      </c>
      <c r="C16" s="177" t="s">
        <v>174</v>
      </c>
      <c r="D16" s="171" t="s">
        <v>172</v>
      </c>
      <c r="E16" s="172">
        <v>4.18</v>
      </c>
      <c r="F16" s="173"/>
      <c r="G16" s="174">
        <f>ROUND(E16*F16,2)</f>
        <v>0</v>
      </c>
      <c r="H16" s="155"/>
      <c r="I16" s="154">
        <f>ROUND(E16*H16,2)</f>
        <v>0</v>
      </c>
      <c r="J16" s="155"/>
      <c r="K16" s="154">
        <f>ROUND(E16*J16,2)</f>
        <v>0</v>
      </c>
      <c r="L16" s="154">
        <v>21</v>
      </c>
      <c r="M16" s="154">
        <f>G16*(1+L16/100)</f>
        <v>0</v>
      </c>
      <c r="N16" s="154">
        <v>0</v>
      </c>
      <c r="O16" s="154">
        <f>ROUND(E16*N16,2)</f>
        <v>0</v>
      </c>
      <c r="P16" s="154">
        <v>0</v>
      </c>
      <c r="Q16" s="154">
        <f>ROUND(E16*P16,2)</f>
        <v>0</v>
      </c>
      <c r="R16" s="154"/>
      <c r="S16" s="154" t="s">
        <v>157</v>
      </c>
      <c r="T16" s="154" t="s">
        <v>157</v>
      </c>
      <c r="U16" s="154">
        <v>0.32</v>
      </c>
      <c r="V16" s="154">
        <f>ROUND(E16*U16,2)</f>
        <v>1.34</v>
      </c>
      <c r="W16" s="154"/>
      <c r="X16" s="154" t="s">
        <v>158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162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7" t="s">
        <v>152</v>
      </c>
      <c r="B17" s="158" t="s">
        <v>60</v>
      </c>
      <c r="C17" s="176" t="s">
        <v>61</v>
      </c>
      <c r="D17" s="159"/>
      <c r="E17" s="160"/>
      <c r="F17" s="161"/>
      <c r="G17" s="162">
        <f>SUMIF(AG18:AG22,"&lt;&gt;NOR",G18:G22)</f>
        <v>0</v>
      </c>
      <c r="H17" s="156"/>
      <c r="I17" s="156">
        <f>SUM(I18:I22)</f>
        <v>0</v>
      </c>
      <c r="J17" s="156"/>
      <c r="K17" s="156">
        <f>SUM(K18:K22)</f>
        <v>0</v>
      </c>
      <c r="L17" s="156"/>
      <c r="M17" s="156">
        <f>SUM(M18:M22)</f>
        <v>0</v>
      </c>
      <c r="N17" s="156"/>
      <c r="O17" s="156">
        <f>SUM(O18:O22)</f>
        <v>30.04</v>
      </c>
      <c r="P17" s="156"/>
      <c r="Q17" s="156">
        <f>SUM(Q18:Q22)</f>
        <v>0</v>
      </c>
      <c r="R17" s="156"/>
      <c r="S17" s="156"/>
      <c r="T17" s="156"/>
      <c r="U17" s="156"/>
      <c r="V17" s="156">
        <f>SUM(V18:V22)</f>
        <v>95.72</v>
      </c>
      <c r="W17" s="156"/>
      <c r="X17" s="156"/>
      <c r="AG17" t="s">
        <v>153</v>
      </c>
    </row>
    <row r="18" spans="1:60" outlineLevel="1" x14ac:dyDescent="0.2">
      <c r="A18" s="169">
        <v>8</v>
      </c>
      <c r="B18" s="170" t="s">
        <v>175</v>
      </c>
      <c r="C18" s="177" t="s">
        <v>176</v>
      </c>
      <c r="D18" s="171" t="s">
        <v>156</v>
      </c>
      <c r="E18" s="172">
        <v>6.7416099999999997</v>
      </c>
      <c r="F18" s="173"/>
      <c r="G18" s="174">
        <f>ROUND(E18*F18,2)</f>
        <v>0</v>
      </c>
      <c r="H18" s="155"/>
      <c r="I18" s="154">
        <f>ROUND(E18*H18,2)</f>
        <v>0</v>
      </c>
      <c r="J18" s="155"/>
      <c r="K18" s="154">
        <f>ROUND(E18*J18,2)</f>
        <v>0</v>
      </c>
      <c r="L18" s="154">
        <v>21</v>
      </c>
      <c r="M18" s="154">
        <f>G18*(1+L18/100)</f>
        <v>0</v>
      </c>
      <c r="N18" s="154">
        <v>1.84144</v>
      </c>
      <c r="O18" s="154">
        <f>ROUND(E18*N18,2)</f>
        <v>12.41</v>
      </c>
      <c r="P18" s="154">
        <v>0</v>
      </c>
      <c r="Q18" s="154">
        <f>ROUND(E18*P18,2)</f>
        <v>0</v>
      </c>
      <c r="R18" s="154"/>
      <c r="S18" s="154" t="s">
        <v>157</v>
      </c>
      <c r="T18" s="154" t="s">
        <v>157</v>
      </c>
      <c r="U18" s="154">
        <v>3.8420000000000001</v>
      </c>
      <c r="V18" s="154">
        <f>ROUND(E18*U18,2)</f>
        <v>25.9</v>
      </c>
      <c r="W18" s="154"/>
      <c r="X18" s="154" t="s">
        <v>158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159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9">
        <v>9</v>
      </c>
      <c r="B19" s="170" t="s">
        <v>177</v>
      </c>
      <c r="C19" s="177" t="s">
        <v>178</v>
      </c>
      <c r="D19" s="171" t="s">
        <v>172</v>
      </c>
      <c r="E19" s="172">
        <v>45.314999999999998</v>
      </c>
      <c r="F19" s="173"/>
      <c r="G19" s="174">
        <f>ROUND(E19*F19,2)</f>
        <v>0</v>
      </c>
      <c r="H19" s="155"/>
      <c r="I19" s="154">
        <f>ROUND(E19*H19,2)</f>
        <v>0</v>
      </c>
      <c r="J19" s="155"/>
      <c r="K19" s="154">
        <f>ROUND(E19*J19,2)</f>
        <v>0</v>
      </c>
      <c r="L19" s="154">
        <v>21</v>
      </c>
      <c r="M19" s="154">
        <f>G19*(1+L19/100)</f>
        <v>0</v>
      </c>
      <c r="N19" s="154">
        <v>0.22062000000000001</v>
      </c>
      <c r="O19" s="154">
        <f>ROUND(E19*N19,2)</f>
        <v>10</v>
      </c>
      <c r="P19" s="154">
        <v>0</v>
      </c>
      <c r="Q19" s="154">
        <f>ROUND(E19*P19,2)</f>
        <v>0</v>
      </c>
      <c r="R19" s="154"/>
      <c r="S19" s="154" t="s">
        <v>157</v>
      </c>
      <c r="T19" s="154" t="s">
        <v>157</v>
      </c>
      <c r="U19" s="154">
        <v>0.7</v>
      </c>
      <c r="V19" s="154">
        <f>ROUND(E19*U19,2)</f>
        <v>31.72</v>
      </c>
      <c r="W19" s="154"/>
      <c r="X19" s="154" t="s">
        <v>158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159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69">
        <v>10</v>
      </c>
      <c r="B20" s="170" t="s">
        <v>179</v>
      </c>
      <c r="C20" s="177" t="s">
        <v>180</v>
      </c>
      <c r="D20" s="171" t="s">
        <v>181</v>
      </c>
      <c r="E20" s="172">
        <v>2</v>
      </c>
      <c r="F20" s="173"/>
      <c r="G20" s="174">
        <f>ROUND(E20*F20,2)</f>
        <v>0</v>
      </c>
      <c r="H20" s="155"/>
      <c r="I20" s="154">
        <f>ROUND(E20*H20,2)</f>
        <v>0</v>
      </c>
      <c r="J20" s="155"/>
      <c r="K20" s="154">
        <f>ROUND(E20*J20,2)</f>
        <v>0</v>
      </c>
      <c r="L20" s="154">
        <v>21</v>
      </c>
      <c r="M20" s="154">
        <f>G20*(1+L20/100)</f>
        <v>0</v>
      </c>
      <c r="N20" s="154">
        <v>0.1017</v>
      </c>
      <c r="O20" s="154">
        <f>ROUND(E20*N20,2)</f>
        <v>0.2</v>
      </c>
      <c r="P20" s="154">
        <v>0</v>
      </c>
      <c r="Q20" s="154">
        <f>ROUND(E20*P20,2)</f>
        <v>0</v>
      </c>
      <c r="R20" s="154"/>
      <c r="S20" s="154" t="s">
        <v>157</v>
      </c>
      <c r="T20" s="154" t="s">
        <v>157</v>
      </c>
      <c r="U20" s="154">
        <v>0.71499999999999997</v>
      </c>
      <c r="V20" s="154">
        <f>ROUND(E20*U20,2)</f>
        <v>1.43</v>
      </c>
      <c r="W20" s="154"/>
      <c r="X20" s="154" t="s">
        <v>158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159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9">
        <v>11</v>
      </c>
      <c r="B21" s="170" t="s">
        <v>182</v>
      </c>
      <c r="C21" s="177" t="s">
        <v>183</v>
      </c>
      <c r="D21" s="171" t="s">
        <v>172</v>
      </c>
      <c r="E21" s="172">
        <v>26.68</v>
      </c>
      <c r="F21" s="173"/>
      <c r="G21" s="174">
        <f>ROUND(E21*F21,2)</f>
        <v>0</v>
      </c>
      <c r="H21" s="155"/>
      <c r="I21" s="154">
        <f>ROUND(E21*H21,2)</f>
        <v>0</v>
      </c>
      <c r="J21" s="155"/>
      <c r="K21" s="154">
        <f>ROUND(E21*J21,2)</f>
        <v>0</v>
      </c>
      <c r="L21" s="154">
        <v>21</v>
      </c>
      <c r="M21" s="154">
        <f>G21*(1+L21/100)</f>
        <v>0</v>
      </c>
      <c r="N21" s="154">
        <v>7.782E-2</v>
      </c>
      <c r="O21" s="154">
        <f>ROUND(E21*N21,2)</f>
        <v>2.08</v>
      </c>
      <c r="P21" s="154">
        <v>0</v>
      </c>
      <c r="Q21" s="154">
        <f>ROUND(E21*P21,2)</f>
        <v>0</v>
      </c>
      <c r="R21" s="154"/>
      <c r="S21" s="154" t="s">
        <v>157</v>
      </c>
      <c r="T21" s="154" t="s">
        <v>157</v>
      </c>
      <c r="U21" s="154">
        <v>0.47927999999999998</v>
      </c>
      <c r="V21" s="154">
        <f>ROUND(E21*U21,2)</f>
        <v>12.79</v>
      </c>
      <c r="W21" s="154"/>
      <c r="X21" s="154" t="s">
        <v>158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159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9">
        <v>12</v>
      </c>
      <c r="B22" s="170" t="s">
        <v>184</v>
      </c>
      <c r="C22" s="177" t="s">
        <v>185</v>
      </c>
      <c r="D22" s="171" t="s">
        <v>172</v>
      </c>
      <c r="E22" s="172">
        <v>44.103499999999997</v>
      </c>
      <c r="F22" s="173"/>
      <c r="G22" s="174">
        <f>ROUND(E22*F22,2)</f>
        <v>0</v>
      </c>
      <c r="H22" s="155"/>
      <c r="I22" s="154">
        <f>ROUND(E22*H22,2)</f>
        <v>0</v>
      </c>
      <c r="J22" s="155"/>
      <c r="K22" s="154">
        <f>ROUND(E22*J22,2)</f>
        <v>0</v>
      </c>
      <c r="L22" s="154">
        <v>21</v>
      </c>
      <c r="M22" s="154">
        <f>G22*(1+L22/100)</f>
        <v>0</v>
      </c>
      <c r="N22" s="154">
        <v>0.12138</v>
      </c>
      <c r="O22" s="154">
        <f>ROUND(E22*N22,2)</f>
        <v>5.35</v>
      </c>
      <c r="P22" s="154">
        <v>0</v>
      </c>
      <c r="Q22" s="154">
        <f>ROUND(E22*P22,2)</f>
        <v>0</v>
      </c>
      <c r="R22" s="154"/>
      <c r="S22" s="154" t="s">
        <v>157</v>
      </c>
      <c r="T22" s="154" t="s">
        <v>157</v>
      </c>
      <c r="U22" s="154">
        <v>0.54154000000000002</v>
      </c>
      <c r="V22" s="154">
        <f>ROUND(E22*U22,2)</f>
        <v>23.88</v>
      </c>
      <c r="W22" s="154"/>
      <c r="X22" s="154" t="s">
        <v>158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159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">
      <c r="A23" s="157" t="s">
        <v>152</v>
      </c>
      <c r="B23" s="158" t="s">
        <v>62</v>
      </c>
      <c r="C23" s="176" t="s">
        <v>63</v>
      </c>
      <c r="D23" s="159"/>
      <c r="E23" s="160"/>
      <c r="F23" s="161"/>
      <c r="G23" s="162">
        <f>SUMIF(AG24:AG25,"&lt;&gt;NOR",G24:G25)</f>
        <v>0</v>
      </c>
      <c r="H23" s="156"/>
      <c r="I23" s="156">
        <f>SUM(I24:I25)</f>
        <v>0</v>
      </c>
      <c r="J23" s="156"/>
      <c r="K23" s="156">
        <f>SUM(K24:K25)</f>
        <v>0</v>
      </c>
      <c r="L23" s="156"/>
      <c r="M23" s="156">
        <f>SUM(M24:M25)</f>
        <v>0</v>
      </c>
      <c r="N23" s="156"/>
      <c r="O23" s="156">
        <f>SUM(O24:O25)</f>
        <v>3.59</v>
      </c>
      <c r="P23" s="156"/>
      <c r="Q23" s="156">
        <f>SUM(Q24:Q25)</f>
        <v>0</v>
      </c>
      <c r="R23" s="156"/>
      <c r="S23" s="156"/>
      <c r="T23" s="156"/>
      <c r="U23" s="156"/>
      <c r="V23" s="156">
        <f>SUM(V24:V25)</f>
        <v>129.82</v>
      </c>
      <c r="W23" s="156"/>
      <c r="X23" s="156"/>
      <c r="AG23" t="s">
        <v>153</v>
      </c>
    </row>
    <row r="24" spans="1:60" outlineLevel="1" x14ac:dyDescent="0.2">
      <c r="A24" s="169">
        <v>13</v>
      </c>
      <c r="B24" s="170" t="s">
        <v>186</v>
      </c>
      <c r="C24" s="177" t="s">
        <v>187</v>
      </c>
      <c r="D24" s="171" t="s">
        <v>172</v>
      </c>
      <c r="E24" s="172">
        <v>33.162500000000001</v>
      </c>
      <c r="F24" s="173"/>
      <c r="G24" s="174">
        <f>ROUND(E24*F24,2)</f>
        <v>0</v>
      </c>
      <c r="H24" s="155"/>
      <c r="I24" s="154">
        <f>ROUND(E24*H24,2)</f>
        <v>0</v>
      </c>
      <c r="J24" s="155"/>
      <c r="K24" s="154">
        <f>ROUND(E24*J24,2)</f>
        <v>0</v>
      </c>
      <c r="L24" s="154">
        <v>21</v>
      </c>
      <c r="M24" s="154">
        <f>G24*(1+L24/100)</f>
        <v>0</v>
      </c>
      <c r="N24" s="154">
        <v>3.1130000000000001E-2</v>
      </c>
      <c r="O24" s="154">
        <f>ROUND(E24*N24,2)</f>
        <v>1.03</v>
      </c>
      <c r="P24" s="154">
        <v>0</v>
      </c>
      <c r="Q24" s="154">
        <f>ROUND(E24*P24,2)</f>
        <v>0</v>
      </c>
      <c r="R24" s="154"/>
      <c r="S24" s="154" t="s">
        <v>157</v>
      </c>
      <c r="T24" s="154" t="s">
        <v>157</v>
      </c>
      <c r="U24" s="154">
        <v>0.99</v>
      </c>
      <c r="V24" s="154">
        <f>ROUND(E24*U24,2)</f>
        <v>32.83</v>
      </c>
      <c r="W24" s="154"/>
      <c r="X24" s="154" t="s">
        <v>158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159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9">
        <v>14</v>
      </c>
      <c r="B25" s="170" t="s">
        <v>188</v>
      </c>
      <c r="C25" s="177" t="s">
        <v>189</v>
      </c>
      <c r="D25" s="171" t="s">
        <v>172</v>
      </c>
      <c r="E25" s="172">
        <v>97.974500000000006</v>
      </c>
      <c r="F25" s="173"/>
      <c r="G25" s="174">
        <f>ROUND(E25*F25,2)</f>
        <v>0</v>
      </c>
      <c r="H25" s="155"/>
      <c r="I25" s="154">
        <f>ROUND(E25*H25,2)</f>
        <v>0</v>
      </c>
      <c r="J25" s="155"/>
      <c r="K25" s="154">
        <f>ROUND(E25*J25,2)</f>
        <v>0</v>
      </c>
      <c r="L25" s="154">
        <v>21</v>
      </c>
      <c r="M25" s="154">
        <f>G25*(1+L25/100)</f>
        <v>0</v>
      </c>
      <c r="N25" s="154">
        <v>2.6159999999999999E-2</v>
      </c>
      <c r="O25" s="154">
        <f>ROUND(E25*N25,2)</f>
        <v>2.56</v>
      </c>
      <c r="P25" s="154">
        <v>0</v>
      </c>
      <c r="Q25" s="154">
        <f>ROUND(E25*P25,2)</f>
        <v>0</v>
      </c>
      <c r="R25" s="154"/>
      <c r="S25" s="154" t="s">
        <v>157</v>
      </c>
      <c r="T25" s="154" t="s">
        <v>157</v>
      </c>
      <c r="U25" s="154">
        <v>0.99</v>
      </c>
      <c r="V25" s="154">
        <f>ROUND(E25*U25,2)</f>
        <v>96.99</v>
      </c>
      <c r="W25" s="154"/>
      <c r="X25" s="154" t="s">
        <v>158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159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">
      <c r="A26" s="157" t="s">
        <v>152</v>
      </c>
      <c r="B26" s="158" t="s">
        <v>68</v>
      </c>
      <c r="C26" s="176" t="s">
        <v>69</v>
      </c>
      <c r="D26" s="159"/>
      <c r="E26" s="160"/>
      <c r="F26" s="161"/>
      <c r="G26" s="162">
        <f>SUMIF(AG27:AG28,"&lt;&gt;NOR",G27:G28)</f>
        <v>0</v>
      </c>
      <c r="H26" s="156"/>
      <c r="I26" s="156">
        <f>SUM(I27:I28)</f>
        <v>0</v>
      </c>
      <c r="J26" s="156"/>
      <c r="K26" s="156">
        <f>SUM(K27:K28)</f>
        <v>0</v>
      </c>
      <c r="L26" s="156"/>
      <c r="M26" s="156">
        <f>SUM(M27:M28)</f>
        <v>0</v>
      </c>
      <c r="N26" s="156"/>
      <c r="O26" s="156">
        <f>SUM(O27:O28)</f>
        <v>49.51</v>
      </c>
      <c r="P26" s="156"/>
      <c r="Q26" s="156">
        <f>SUM(Q27:Q28)</f>
        <v>0</v>
      </c>
      <c r="R26" s="156"/>
      <c r="S26" s="156"/>
      <c r="T26" s="156"/>
      <c r="U26" s="156"/>
      <c r="V26" s="156">
        <f>SUM(V27:V28)</f>
        <v>896.55000000000007</v>
      </c>
      <c r="W26" s="156"/>
      <c r="X26" s="156"/>
      <c r="AG26" t="s">
        <v>153</v>
      </c>
    </row>
    <row r="27" spans="1:60" outlineLevel="1" x14ac:dyDescent="0.2">
      <c r="A27" s="169">
        <v>15</v>
      </c>
      <c r="B27" s="170" t="s">
        <v>190</v>
      </c>
      <c r="C27" s="177" t="s">
        <v>191</v>
      </c>
      <c r="D27" s="171" t="s">
        <v>172</v>
      </c>
      <c r="E27" s="172">
        <v>922.88238000000001</v>
      </c>
      <c r="F27" s="173"/>
      <c r="G27" s="174">
        <f>ROUND(E27*F27,2)</f>
        <v>0</v>
      </c>
      <c r="H27" s="155"/>
      <c r="I27" s="154">
        <f>ROUND(E27*H27,2)</f>
        <v>0</v>
      </c>
      <c r="J27" s="155"/>
      <c r="K27" s="154">
        <f>ROUND(E27*J27,2)</f>
        <v>0</v>
      </c>
      <c r="L27" s="154">
        <v>21</v>
      </c>
      <c r="M27" s="154">
        <f>G27*(1+L27/100)</f>
        <v>0</v>
      </c>
      <c r="N27" s="154">
        <v>4.7660000000000001E-2</v>
      </c>
      <c r="O27" s="154">
        <f>ROUND(E27*N27,2)</f>
        <v>43.98</v>
      </c>
      <c r="P27" s="154">
        <v>0</v>
      </c>
      <c r="Q27" s="154">
        <f>ROUND(E27*P27,2)</f>
        <v>0</v>
      </c>
      <c r="R27" s="154"/>
      <c r="S27" s="154" t="s">
        <v>157</v>
      </c>
      <c r="T27" s="154" t="s">
        <v>157</v>
      </c>
      <c r="U27" s="154">
        <v>0.84</v>
      </c>
      <c r="V27" s="154">
        <f>ROUND(E27*U27,2)</f>
        <v>775.22</v>
      </c>
      <c r="W27" s="154"/>
      <c r="X27" s="154" t="s">
        <v>158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159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9">
        <v>16</v>
      </c>
      <c r="B28" s="170" t="s">
        <v>192</v>
      </c>
      <c r="C28" s="177" t="s">
        <v>193</v>
      </c>
      <c r="D28" s="171" t="s">
        <v>172</v>
      </c>
      <c r="E28" s="172">
        <v>103.06874999999999</v>
      </c>
      <c r="F28" s="173"/>
      <c r="G28" s="174">
        <f>ROUND(E28*F28,2)</f>
        <v>0</v>
      </c>
      <c r="H28" s="155"/>
      <c r="I28" s="154">
        <f>ROUND(E28*H28,2)</f>
        <v>0</v>
      </c>
      <c r="J28" s="155"/>
      <c r="K28" s="154">
        <f>ROUND(E28*J28,2)</f>
        <v>0</v>
      </c>
      <c r="L28" s="154">
        <v>21</v>
      </c>
      <c r="M28" s="154">
        <f>G28*(1+L28/100)</f>
        <v>0</v>
      </c>
      <c r="N28" s="154">
        <v>5.3690000000000002E-2</v>
      </c>
      <c r="O28" s="154">
        <f>ROUND(E28*N28,2)</f>
        <v>5.53</v>
      </c>
      <c r="P28" s="154">
        <v>0</v>
      </c>
      <c r="Q28" s="154">
        <f>ROUND(E28*P28,2)</f>
        <v>0</v>
      </c>
      <c r="R28" s="154"/>
      <c r="S28" s="154" t="s">
        <v>157</v>
      </c>
      <c r="T28" s="154" t="s">
        <v>157</v>
      </c>
      <c r="U28" s="154">
        <v>1.17717</v>
      </c>
      <c r="V28" s="154">
        <f>ROUND(E28*U28,2)</f>
        <v>121.33</v>
      </c>
      <c r="W28" s="154"/>
      <c r="X28" s="154" t="s">
        <v>158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159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57" t="s">
        <v>152</v>
      </c>
      <c r="B29" s="158" t="s">
        <v>70</v>
      </c>
      <c r="C29" s="176" t="s">
        <v>71</v>
      </c>
      <c r="D29" s="159"/>
      <c r="E29" s="160"/>
      <c r="F29" s="161"/>
      <c r="G29" s="162">
        <f>SUMIF(AG30:AG33,"&lt;&gt;NOR",G30:G33)</f>
        <v>0</v>
      </c>
      <c r="H29" s="156"/>
      <c r="I29" s="156">
        <f>SUM(I30:I33)</f>
        <v>0</v>
      </c>
      <c r="J29" s="156"/>
      <c r="K29" s="156">
        <f>SUM(K30:K33)</f>
        <v>0</v>
      </c>
      <c r="L29" s="156"/>
      <c r="M29" s="156">
        <f>SUM(M30:M33)</f>
        <v>0</v>
      </c>
      <c r="N29" s="156"/>
      <c r="O29" s="156">
        <f>SUM(O30:O33)</f>
        <v>48.940000000000005</v>
      </c>
      <c r="P29" s="156"/>
      <c r="Q29" s="156">
        <f>SUM(Q30:Q33)</f>
        <v>0</v>
      </c>
      <c r="R29" s="156"/>
      <c r="S29" s="156"/>
      <c r="T29" s="156"/>
      <c r="U29" s="156"/>
      <c r="V29" s="156">
        <f>SUM(V30:V33)</f>
        <v>1077.4899999999998</v>
      </c>
      <c r="W29" s="156"/>
      <c r="X29" s="156"/>
      <c r="AG29" t="s">
        <v>153</v>
      </c>
    </row>
    <row r="30" spans="1:60" outlineLevel="1" x14ac:dyDescent="0.2">
      <c r="A30" s="169">
        <v>17</v>
      </c>
      <c r="B30" s="170" t="s">
        <v>194</v>
      </c>
      <c r="C30" s="177" t="s">
        <v>195</v>
      </c>
      <c r="D30" s="171" t="s">
        <v>172</v>
      </c>
      <c r="E30" s="172">
        <v>113.98063</v>
      </c>
      <c r="F30" s="173"/>
      <c r="G30" s="174">
        <f>ROUND(E30*F30,2)</f>
        <v>0</v>
      </c>
      <c r="H30" s="155"/>
      <c r="I30" s="154">
        <f>ROUND(E30*H30,2)</f>
        <v>0</v>
      </c>
      <c r="J30" s="155"/>
      <c r="K30" s="154">
        <f>ROUND(E30*J30,2)</f>
        <v>0</v>
      </c>
      <c r="L30" s="154">
        <v>21</v>
      </c>
      <c r="M30" s="154">
        <f>G30*(1+L30/100)</f>
        <v>0</v>
      </c>
      <c r="N30" s="154">
        <v>4.0000000000000003E-5</v>
      </c>
      <c r="O30" s="154">
        <f>ROUND(E30*N30,2)</f>
        <v>0</v>
      </c>
      <c r="P30" s="154">
        <v>0</v>
      </c>
      <c r="Q30" s="154">
        <f>ROUND(E30*P30,2)</f>
        <v>0</v>
      </c>
      <c r="R30" s="154"/>
      <c r="S30" s="154" t="s">
        <v>157</v>
      </c>
      <c r="T30" s="154" t="s">
        <v>157</v>
      </c>
      <c r="U30" s="154">
        <v>7.8E-2</v>
      </c>
      <c r="V30" s="154">
        <f>ROUND(E30*U30,2)</f>
        <v>8.89</v>
      </c>
      <c r="W30" s="154"/>
      <c r="X30" s="154" t="s">
        <v>158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159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69">
        <v>18</v>
      </c>
      <c r="B31" s="170" t="s">
        <v>196</v>
      </c>
      <c r="C31" s="177" t="s">
        <v>197</v>
      </c>
      <c r="D31" s="171" t="s">
        <v>172</v>
      </c>
      <c r="E31" s="172">
        <v>916.72500000000002</v>
      </c>
      <c r="F31" s="173"/>
      <c r="G31" s="174">
        <f>ROUND(E31*F31,2)</f>
        <v>0</v>
      </c>
      <c r="H31" s="155"/>
      <c r="I31" s="154">
        <f>ROUND(E31*H31,2)</f>
        <v>0</v>
      </c>
      <c r="J31" s="155"/>
      <c r="K31" s="154">
        <f>ROUND(E31*J31,2)</f>
        <v>0</v>
      </c>
      <c r="L31" s="154">
        <v>21</v>
      </c>
      <c r="M31" s="154">
        <f>G31*(1+L31/100)</f>
        <v>0</v>
      </c>
      <c r="N31" s="154">
        <v>5.2580000000000002E-2</v>
      </c>
      <c r="O31" s="154">
        <f>ROUND(E31*N31,2)</f>
        <v>48.2</v>
      </c>
      <c r="P31" s="154">
        <v>0</v>
      </c>
      <c r="Q31" s="154">
        <f>ROUND(E31*P31,2)</f>
        <v>0</v>
      </c>
      <c r="R31" s="154"/>
      <c r="S31" s="154" t="s">
        <v>157</v>
      </c>
      <c r="T31" s="154" t="s">
        <v>157</v>
      </c>
      <c r="U31" s="154">
        <v>0.91700000000000004</v>
      </c>
      <c r="V31" s="154">
        <f>ROUND(E31*U31,2)</f>
        <v>840.64</v>
      </c>
      <c r="W31" s="154"/>
      <c r="X31" s="154" t="s">
        <v>158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159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9">
        <v>19</v>
      </c>
      <c r="B32" s="170" t="s">
        <v>198</v>
      </c>
      <c r="C32" s="177" t="s">
        <v>199</v>
      </c>
      <c r="D32" s="171" t="s">
        <v>172</v>
      </c>
      <c r="E32" s="172">
        <v>916.72500000000002</v>
      </c>
      <c r="F32" s="173"/>
      <c r="G32" s="174">
        <f>ROUND(E32*F32,2)</f>
        <v>0</v>
      </c>
      <c r="H32" s="155"/>
      <c r="I32" s="154">
        <f>ROUND(E32*H32,2)</f>
        <v>0</v>
      </c>
      <c r="J32" s="155"/>
      <c r="K32" s="154">
        <f>ROUND(E32*J32,2)</f>
        <v>0</v>
      </c>
      <c r="L32" s="154">
        <v>21</v>
      </c>
      <c r="M32" s="154">
        <f>G32*(1+L32/100)</f>
        <v>0</v>
      </c>
      <c r="N32" s="154">
        <v>7.6000000000000004E-4</v>
      </c>
      <c r="O32" s="154">
        <f>ROUND(E32*N32,2)</f>
        <v>0.7</v>
      </c>
      <c r="P32" s="154">
        <v>0</v>
      </c>
      <c r="Q32" s="154">
        <f>ROUND(E32*P32,2)</f>
        <v>0</v>
      </c>
      <c r="R32" s="154"/>
      <c r="S32" s="154" t="s">
        <v>157</v>
      </c>
      <c r="T32" s="154" t="s">
        <v>157</v>
      </c>
      <c r="U32" s="154">
        <v>0.23</v>
      </c>
      <c r="V32" s="154">
        <f>ROUND(E32*U32,2)</f>
        <v>210.85</v>
      </c>
      <c r="W32" s="154"/>
      <c r="X32" s="154" t="s">
        <v>158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159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69">
        <v>20</v>
      </c>
      <c r="B33" s="170" t="s">
        <v>200</v>
      </c>
      <c r="C33" s="177" t="s">
        <v>201</v>
      </c>
      <c r="D33" s="171" t="s">
        <v>202</v>
      </c>
      <c r="E33" s="172">
        <v>285.22500000000002</v>
      </c>
      <c r="F33" s="173"/>
      <c r="G33" s="174">
        <f>ROUND(E33*F33,2)</f>
        <v>0</v>
      </c>
      <c r="H33" s="155"/>
      <c r="I33" s="154">
        <f>ROUND(E33*H33,2)</f>
        <v>0</v>
      </c>
      <c r="J33" s="155"/>
      <c r="K33" s="154">
        <f>ROUND(E33*J33,2)</f>
        <v>0</v>
      </c>
      <c r="L33" s="154">
        <v>21</v>
      </c>
      <c r="M33" s="154">
        <f>G33*(1+L33/100)</f>
        <v>0</v>
      </c>
      <c r="N33" s="154">
        <v>1.4999999999999999E-4</v>
      </c>
      <c r="O33" s="154">
        <f>ROUND(E33*N33,2)</f>
        <v>0.04</v>
      </c>
      <c r="P33" s="154">
        <v>0</v>
      </c>
      <c r="Q33" s="154">
        <f>ROUND(E33*P33,2)</f>
        <v>0</v>
      </c>
      <c r="R33" s="154"/>
      <c r="S33" s="154" t="s">
        <v>157</v>
      </c>
      <c r="T33" s="154" t="s">
        <v>157</v>
      </c>
      <c r="U33" s="154">
        <v>0.06</v>
      </c>
      <c r="V33" s="154">
        <f>ROUND(E33*U33,2)</f>
        <v>17.11</v>
      </c>
      <c r="W33" s="154"/>
      <c r="X33" s="154" t="s">
        <v>158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159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x14ac:dyDescent="0.2">
      <c r="A34" s="157" t="s">
        <v>152</v>
      </c>
      <c r="B34" s="158" t="s">
        <v>72</v>
      </c>
      <c r="C34" s="176" t="s">
        <v>73</v>
      </c>
      <c r="D34" s="159"/>
      <c r="E34" s="160"/>
      <c r="F34" s="161"/>
      <c r="G34" s="162">
        <f>SUMIF(AG35:AG46,"&lt;&gt;NOR",G35:G46)</f>
        <v>0</v>
      </c>
      <c r="H34" s="156"/>
      <c r="I34" s="156">
        <f>SUM(I35:I46)</f>
        <v>0</v>
      </c>
      <c r="J34" s="156"/>
      <c r="K34" s="156">
        <f>SUM(K35:K46)</f>
        <v>0</v>
      </c>
      <c r="L34" s="156"/>
      <c r="M34" s="156">
        <f>SUM(M35:M46)</f>
        <v>0</v>
      </c>
      <c r="N34" s="156"/>
      <c r="O34" s="156">
        <f>SUM(O35:O46)</f>
        <v>229.09</v>
      </c>
      <c r="P34" s="156"/>
      <c r="Q34" s="156">
        <f>SUM(Q35:Q46)</f>
        <v>0</v>
      </c>
      <c r="R34" s="156"/>
      <c r="S34" s="156"/>
      <c r="T34" s="156"/>
      <c r="U34" s="156"/>
      <c r="V34" s="156">
        <f>SUM(V35:V46)</f>
        <v>505.78000000000003</v>
      </c>
      <c r="W34" s="156"/>
      <c r="X34" s="156"/>
      <c r="AG34" t="s">
        <v>153</v>
      </c>
    </row>
    <row r="35" spans="1:60" outlineLevel="1" x14ac:dyDescent="0.2">
      <c r="A35" s="169">
        <v>21</v>
      </c>
      <c r="B35" s="170" t="s">
        <v>203</v>
      </c>
      <c r="C35" s="177" t="s">
        <v>204</v>
      </c>
      <c r="D35" s="171" t="s">
        <v>156</v>
      </c>
      <c r="E35" s="172">
        <v>6.5286400000000002</v>
      </c>
      <c r="F35" s="173"/>
      <c r="G35" s="174">
        <f t="shared" ref="G35:G46" si="0">ROUND(E35*F35,2)</f>
        <v>0</v>
      </c>
      <c r="H35" s="155"/>
      <c r="I35" s="154">
        <f t="shared" ref="I35:I46" si="1">ROUND(E35*H35,2)</f>
        <v>0</v>
      </c>
      <c r="J35" s="155"/>
      <c r="K35" s="154">
        <f t="shared" ref="K35:K46" si="2">ROUND(E35*J35,2)</f>
        <v>0</v>
      </c>
      <c r="L35" s="154">
        <v>21</v>
      </c>
      <c r="M35" s="154">
        <f t="shared" ref="M35:M46" si="3">G35*(1+L35/100)</f>
        <v>0</v>
      </c>
      <c r="N35" s="154">
        <v>2.5249999999999999</v>
      </c>
      <c r="O35" s="154">
        <f t="shared" ref="O35:O46" si="4">ROUND(E35*N35,2)</f>
        <v>16.48</v>
      </c>
      <c r="P35" s="154">
        <v>0</v>
      </c>
      <c r="Q35" s="154">
        <f t="shared" ref="Q35:Q46" si="5">ROUND(E35*P35,2)</f>
        <v>0</v>
      </c>
      <c r="R35" s="154"/>
      <c r="S35" s="154" t="s">
        <v>157</v>
      </c>
      <c r="T35" s="154" t="s">
        <v>157</v>
      </c>
      <c r="U35" s="154">
        <v>3.2130000000000001</v>
      </c>
      <c r="V35" s="154">
        <f t="shared" ref="V35:V46" si="6">ROUND(E35*U35,2)</f>
        <v>20.98</v>
      </c>
      <c r="W35" s="154"/>
      <c r="X35" s="154" t="s">
        <v>158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159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69">
        <v>22</v>
      </c>
      <c r="B36" s="170" t="s">
        <v>205</v>
      </c>
      <c r="C36" s="177" t="s">
        <v>206</v>
      </c>
      <c r="D36" s="171" t="s">
        <v>156</v>
      </c>
      <c r="E36" s="172">
        <v>79.879800000000003</v>
      </c>
      <c r="F36" s="173"/>
      <c r="G36" s="174">
        <f t="shared" si="0"/>
        <v>0</v>
      </c>
      <c r="H36" s="155"/>
      <c r="I36" s="154">
        <f t="shared" si="1"/>
        <v>0</v>
      </c>
      <c r="J36" s="155"/>
      <c r="K36" s="154">
        <f t="shared" si="2"/>
        <v>0</v>
      </c>
      <c r="L36" s="154">
        <v>21</v>
      </c>
      <c r="M36" s="154">
        <f t="shared" si="3"/>
        <v>0</v>
      </c>
      <c r="N36" s="154">
        <v>2.5249999999999999</v>
      </c>
      <c r="O36" s="154">
        <f t="shared" si="4"/>
        <v>201.7</v>
      </c>
      <c r="P36" s="154">
        <v>0</v>
      </c>
      <c r="Q36" s="154">
        <f t="shared" si="5"/>
        <v>0</v>
      </c>
      <c r="R36" s="154"/>
      <c r="S36" s="154" t="s">
        <v>157</v>
      </c>
      <c r="T36" s="154" t="s">
        <v>157</v>
      </c>
      <c r="U36" s="154">
        <v>2.58</v>
      </c>
      <c r="V36" s="154">
        <f t="shared" si="6"/>
        <v>206.09</v>
      </c>
      <c r="W36" s="154"/>
      <c r="X36" s="154" t="s">
        <v>158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159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9">
        <v>23</v>
      </c>
      <c r="B37" s="170" t="s">
        <v>207</v>
      </c>
      <c r="C37" s="177" t="s">
        <v>208</v>
      </c>
      <c r="D37" s="171" t="s">
        <v>172</v>
      </c>
      <c r="E37" s="172">
        <v>665.66499999999996</v>
      </c>
      <c r="F37" s="173"/>
      <c r="G37" s="174">
        <f t="shared" si="0"/>
        <v>0</v>
      </c>
      <c r="H37" s="155"/>
      <c r="I37" s="154">
        <f t="shared" si="1"/>
        <v>0</v>
      </c>
      <c r="J37" s="155"/>
      <c r="K37" s="154">
        <f t="shared" si="2"/>
        <v>0</v>
      </c>
      <c r="L37" s="154">
        <v>21</v>
      </c>
      <c r="M37" s="154">
        <f t="shared" si="3"/>
        <v>0</v>
      </c>
      <c r="N37" s="154">
        <v>2.2000000000000001E-4</v>
      </c>
      <c r="O37" s="154">
        <f t="shared" si="4"/>
        <v>0.15</v>
      </c>
      <c r="P37" s="154">
        <v>0</v>
      </c>
      <c r="Q37" s="154">
        <f t="shared" si="5"/>
        <v>0</v>
      </c>
      <c r="R37" s="154"/>
      <c r="S37" s="154" t="s">
        <v>157</v>
      </c>
      <c r="T37" s="154" t="s">
        <v>157</v>
      </c>
      <c r="U37" s="154">
        <v>0.02</v>
      </c>
      <c r="V37" s="154">
        <f t="shared" si="6"/>
        <v>13.31</v>
      </c>
      <c r="W37" s="154"/>
      <c r="X37" s="154" t="s">
        <v>158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159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69">
        <v>24</v>
      </c>
      <c r="B38" s="170" t="s">
        <v>209</v>
      </c>
      <c r="C38" s="177" t="s">
        <v>210</v>
      </c>
      <c r="D38" s="171" t="s">
        <v>172</v>
      </c>
      <c r="E38" s="172">
        <v>665.66499999999996</v>
      </c>
      <c r="F38" s="173"/>
      <c r="G38" s="174">
        <f t="shared" si="0"/>
        <v>0</v>
      </c>
      <c r="H38" s="155"/>
      <c r="I38" s="154">
        <f t="shared" si="1"/>
        <v>0</v>
      </c>
      <c r="J38" s="155"/>
      <c r="K38" s="154">
        <f t="shared" si="2"/>
        <v>0</v>
      </c>
      <c r="L38" s="154">
        <v>21</v>
      </c>
      <c r="M38" s="154">
        <f t="shared" si="3"/>
        <v>0</v>
      </c>
      <c r="N38" s="154">
        <v>5.0000000000000001E-3</v>
      </c>
      <c r="O38" s="154">
        <f t="shared" si="4"/>
        <v>3.33</v>
      </c>
      <c r="P38" s="154">
        <v>0</v>
      </c>
      <c r="Q38" s="154">
        <f t="shared" si="5"/>
        <v>0</v>
      </c>
      <c r="R38" s="154"/>
      <c r="S38" s="154" t="s">
        <v>157</v>
      </c>
      <c r="T38" s="154" t="s">
        <v>157</v>
      </c>
      <c r="U38" s="154">
        <v>0.17799999999999999</v>
      </c>
      <c r="V38" s="154">
        <f t="shared" si="6"/>
        <v>118.49</v>
      </c>
      <c r="W38" s="154"/>
      <c r="X38" s="154" t="s">
        <v>158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159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69">
        <v>25</v>
      </c>
      <c r="B39" s="170" t="s">
        <v>211</v>
      </c>
      <c r="C39" s="177" t="s">
        <v>212</v>
      </c>
      <c r="D39" s="171" t="s">
        <v>156</v>
      </c>
      <c r="E39" s="172">
        <v>1.395</v>
      </c>
      <c r="F39" s="173"/>
      <c r="G39" s="174">
        <f t="shared" si="0"/>
        <v>0</v>
      </c>
      <c r="H39" s="155"/>
      <c r="I39" s="154">
        <f t="shared" si="1"/>
        <v>0</v>
      </c>
      <c r="J39" s="155"/>
      <c r="K39" s="154">
        <f t="shared" si="2"/>
        <v>0</v>
      </c>
      <c r="L39" s="154">
        <v>21</v>
      </c>
      <c r="M39" s="154">
        <f t="shared" si="3"/>
        <v>0</v>
      </c>
      <c r="N39" s="154">
        <v>2.5</v>
      </c>
      <c r="O39" s="154">
        <f t="shared" si="4"/>
        <v>3.49</v>
      </c>
      <c r="P39" s="154">
        <v>0</v>
      </c>
      <c r="Q39" s="154">
        <f t="shared" si="5"/>
        <v>0</v>
      </c>
      <c r="R39" s="154"/>
      <c r="S39" s="154" t="s">
        <v>157</v>
      </c>
      <c r="T39" s="154" t="s">
        <v>157</v>
      </c>
      <c r="U39" s="154">
        <v>5.33</v>
      </c>
      <c r="V39" s="154">
        <f t="shared" si="6"/>
        <v>7.44</v>
      </c>
      <c r="W39" s="154"/>
      <c r="X39" s="154" t="s">
        <v>158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159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69">
        <v>26</v>
      </c>
      <c r="B40" s="170" t="s">
        <v>213</v>
      </c>
      <c r="C40" s="177" t="s">
        <v>214</v>
      </c>
      <c r="D40" s="171" t="s">
        <v>156</v>
      </c>
      <c r="E40" s="172">
        <v>6.5286400000000002</v>
      </c>
      <c r="F40" s="173"/>
      <c r="G40" s="174">
        <f t="shared" si="0"/>
        <v>0</v>
      </c>
      <c r="H40" s="155"/>
      <c r="I40" s="154">
        <f t="shared" si="1"/>
        <v>0</v>
      </c>
      <c r="J40" s="155"/>
      <c r="K40" s="154">
        <f t="shared" si="2"/>
        <v>0</v>
      </c>
      <c r="L40" s="154">
        <v>21</v>
      </c>
      <c r="M40" s="154">
        <f t="shared" si="3"/>
        <v>0</v>
      </c>
      <c r="N40" s="154">
        <v>0.04</v>
      </c>
      <c r="O40" s="154">
        <f t="shared" si="4"/>
        <v>0.26</v>
      </c>
      <c r="P40" s="154">
        <v>0</v>
      </c>
      <c r="Q40" s="154">
        <f t="shared" si="5"/>
        <v>0</v>
      </c>
      <c r="R40" s="154"/>
      <c r="S40" s="154" t="s">
        <v>157</v>
      </c>
      <c r="T40" s="154" t="s">
        <v>157</v>
      </c>
      <c r="U40" s="154">
        <v>2.7</v>
      </c>
      <c r="V40" s="154">
        <f t="shared" si="6"/>
        <v>17.63</v>
      </c>
      <c r="W40" s="154"/>
      <c r="X40" s="154" t="s">
        <v>158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159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9">
        <v>27</v>
      </c>
      <c r="B41" s="170" t="s">
        <v>215</v>
      </c>
      <c r="C41" s="177" t="s">
        <v>216</v>
      </c>
      <c r="D41" s="171" t="s">
        <v>156</v>
      </c>
      <c r="E41" s="172">
        <v>6.5286400000000002</v>
      </c>
      <c r="F41" s="173"/>
      <c r="G41" s="174">
        <f t="shared" si="0"/>
        <v>0</v>
      </c>
      <c r="H41" s="155"/>
      <c r="I41" s="154">
        <f t="shared" si="1"/>
        <v>0</v>
      </c>
      <c r="J41" s="155"/>
      <c r="K41" s="154">
        <f t="shared" si="2"/>
        <v>0</v>
      </c>
      <c r="L41" s="154">
        <v>21</v>
      </c>
      <c r="M41" s="154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4"/>
      <c r="S41" s="154" t="s">
        <v>157</v>
      </c>
      <c r="T41" s="154" t="s">
        <v>157</v>
      </c>
      <c r="U41" s="154">
        <v>0.82</v>
      </c>
      <c r="V41" s="154">
        <f t="shared" si="6"/>
        <v>5.35</v>
      </c>
      <c r="W41" s="154"/>
      <c r="X41" s="154" t="s">
        <v>158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159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9">
        <v>28</v>
      </c>
      <c r="B42" s="170" t="s">
        <v>217</v>
      </c>
      <c r="C42" s="177" t="s">
        <v>218</v>
      </c>
      <c r="D42" s="171" t="s">
        <v>156</v>
      </c>
      <c r="E42" s="172">
        <v>79.879800000000003</v>
      </c>
      <c r="F42" s="173"/>
      <c r="G42" s="174">
        <f t="shared" si="0"/>
        <v>0</v>
      </c>
      <c r="H42" s="155"/>
      <c r="I42" s="154">
        <f t="shared" si="1"/>
        <v>0</v>
      </c>
      <c r="J42" s="155"/>
      <c r="K42" s="154">
        <f t="shared" si="2"/>
        <v>0</v>
      </c>
      <c r="L42" s="154">
        <v>21</v>
      </c>
      <c r="M42" s="154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4"/>
      <c r="S42" s="154" t="s">
        <v>157</v>
      </c>
      <c r="T42" s="154" t="s">
        <v>157</v>
      </c>
      <c r="U42" s="154">
        <v>0.41</v>
      </c>
      <c r="V42" s="154">
        <f t="shared" si="6"/>
        <v>32.75</v>
      </c>
      <c r="W42" s="154"/>
      <c r="X42" s="154" t="s">
        <v>158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159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9">
        <v>29</v>
      </c>
      <c r="B43" s="170" t="s">
        <v>219</v>
      </c>
      <c r="C43" s="177" t="s">
        <v>220</v>
      </c>
      <c r="D43" s="171" t="s">
        <v>221</v>
      </c>
      <c r="E43" s="172">
        <v>0.32406000000000001</v>
      </c>
      <c r="F43" s="173"/>
      <c r="G43" s="174">
        <f t="shared" si="0"/>
        <v>0</v>
      </c>
      <c r="H43" s="155"/>
      <c r="I43" s="154">
        <f t="shared" si="1"/>
        <v>0</v>
      </c>
      <c r="J43" s="155"/>
      <c r="K43" s="154">
        <f t="shared" si="2"/>
        <v>0</v>
      </c>
      <c r="L43" s="154">
        <v>21</v>
      </c>
      <c r="M43" s="154">
        <f t="shared" si="3"/>
        <v>0</v>
      </c>
      <c r="N43" s="154">
        <v>1.0662499999999999</v>
      </c>
      <c r="O43" s="154">
        <f t="shared" si="4"/>
        <v>0.35</v>
      </c>
      <c r="P43" s="154">
        <v>0</v>
      </c>
      <c r="Q43" s="154">
        <f t="shared" si="5"/>
        <v>0</v>
      </c>
      <c r="R43" s="154"/>
      <c r="S43" s="154" t="s">
        <v>157</v>
      </c>
      <c r="T43" s="154" t="s">
        <v>157</v>
      </c>
      <c r="U43" s="154">
        <v>15.231</v>
      </c>
      <c r="V43" s="154">
        <f t="shared" si="6"/>
        <v>4.9400000000000004</v>
      </c>
      <c r="W43" s="154"/>
      <c r="X43" s="154" t="s">
        <v>158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159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69">
        <v>30</v>
      </c>
      <c r="B44" s="170" t="s">
        <v>222</v>
      </c>
      <c r="C44" s="177" t="s">
        <v>223</v>
      </c>
      <c r="D44" s="171" t="s">
        <v>221</v>
      </c>
      <c r="E44" s="172">
        <v>2.7858100000000001</v>
      </c>
      <c r="F44" s="173"/>
      <c r="G44" s="174">
        <f t="shared" si="0"/>
        <v>0</v>
      </c>
      <c r="H44" s="155"/>
      <c r="I44" s="154">
        <f t="shared" si="1"/>
        <v>0</v>
      </c>
      <c r="J44" s="155"/>
      <c r="K44" s="154">
        <f t="shared" si="2"/>
        <v>0</v>
      </c>
      <c r="L44" s="154">
        <v>21</v>
      </c>
      <c r="M44" s="154">
        <f t="shared" si="3"/>
        <v>0</v>
      </c>
      <c r="N44" s="154">
        <v>1.0662499999999999</v>
      </c>
      <c r="O44" s="154">
        <f t="shared" si="4"/>
        <v>2.97</v>
      </c>
      <c r="P44" s="154">
        <v>0</v>
      </c>
      <c r="Q44" s="154">
        <f t="shared" si="5"/>
        <v>0</v>
      </c>
      <c r="R44" s="154"/>
      <c r="S44" s="154" t="s">
        <v>157</v>
      </c>
      <c r="T44" s="154" t="s">
        <v>157</v>
      </c>
      <c r="U44" s="154">
        <v>15.231</v>
      </c>
      <c r="V44" s="154">
        <f t="shared" si="6"/>
        <v>42.43</v>
      </c>
      <c r="W44" s="154"/>
      <c r="X44" s="154" t="s">
        <v>158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159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9">
        <v>31</v>
      </c>
      <c r="B45" s="170" t="s">
        <v>224</v>
      </c>
      <c r="C45" s="177" t="s">
        <v>225</v>
      </c>
      <c r="D45" s="171" t="s">
        <v>202</v>
      </c>
      <c r="E45" s="172">
        <v>284.14999999999998</v>
      </c>
      <c r="F45" s="173"/>
      <c r="G45" s="174">
        <f t="shared" si="0"/>
        <v>0</v>
      </c>
      <c r="H45" s="155"/>
      <c r="I45" s="154">
        <f t="shared" si="1"/>
        <v>0</v>
      </c>
      <c r="J45" s="155"/>
      <c r="K45" s="154">
        <f t="shared" si="2"/>
        <v>0</v>
      </c>
      <c r="L45" s="154">
        <v>21</v>
      </c>
      <c r="M45" s="154">
        <f t="shared" si="3"/>
        <v>0</v>
      </c>
      <c r="N45" s="154">
        <v>1.2800000000000001E-3</v>
      </c>
      <c r="O45" s="154">
        <f t="shared" si="4"/>
        <v>0.36</v>
      </c>
      <c r="P45" s="154">
        <v>0</v>
      </c>
      <c r="Q45" s="154">
        <f t="shared" si="5"/>
        <v>0</v>
      </c>
      <c r="R45" s="154"/>
      <c r="S45" s="154" t="s">
        <v>157</v>
      </c>
      <c r="T45" s="154" t="s">
        <v>157</v>
      </c>
      <c r="U45" s="154">
        <v>9.1999999999999998E-2</v>
      </c>
      <c r="V45" s="154">
        <f t="shared" si="6"/>
        <v>26.14</v>
      </c>
      <c r="W45" s="154"/>
      <c r="X45" s="154" t="s">
        <v>158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159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9">
        <v>32</v>
      </c>
      <c r="B46" s="170" t="s">
        <v>226</v>
      </c>
      <c r="C46" s="177" t="s">
        <v>227</v>
      </c>
      <c r="D46" s="171" t="s">
        <v>202</v>
      </c>
      <c r="E46" s="172">
        <v>284.14999999999998</v>
      </c>
      <c r="F46" s="173"/>
      <c r="G46" s="174">
        <f t="shared" si="0"/>
        <v>0</v>
      </c>
      <c r="H46" s="155"/>
      <c r="I46" s="154">
        <f t="shared" si="1"/>
        <v>0</v>
      </c>
      <c r="J46" s="155"/>
      <c r="K46" s="154">
        <f t="shared" si="2"/>
        <v>0</v>
      </c>
      <c r="L46" s="154">
        <v>21</v>
      </c>
      <c r="M46" s="154">
        <f t="shared" si="3"/>
        <v>0</v>
      </c>
      <c r="N46" s="154">
        <v>1.0000000000000001E-5</v>
      </c>
      <c r="O46" s="154">
        <f t="shared" si="4"/>
        <v>0</v>
      </c>
      <c r="P46" s="154">
        <v>0</v>
      </c>
      <c r="Q46" s="154">
        <f t="shared" si="5"/>
        <v>0</v>
      </c>
      <c r="R46" s="154"/>
      <c r="S46" s="154" t="s">
        <v>157</v>
      </c>
      <c r="T46" s="154" t="s">
        <v>157</v>
      </c>
      <c r="U46" s="154">
        <v>3.5999999999999997E-2</v>
      </c>
      <c r="V46" s="154">
        <f t="shared" si="6"/>
        <v>10.23</v>
      </c>
      <c r="W46" s="154"/>
      <c r="X46" s="154" t="s">
        <v>158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159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x14ac:dyDescent="0.2">
      <c r="A47" s="157" t="s">
        <v>152</v>
      </c>
      <c r="B47" s="158" t="s">
        <v>74</v>
      </c>
      <c r="C47" s="176" t="s">
        <v>75</v>
      </c>
      <c r="D47" s="159"/>
      <c r="E47" s="160"/>
      <c r="F47" s="161"/>
      <c r="G47" s="162">
        <f>SUMIF(AG48:AG64,"&lt;&gt;NOR",G48:G64)</f>
        <v>0</v>
      </c>
      <c r="H47" s="156"/>
      <c r="I47" s="156">
        <f>SUM(I48:I64)</f>
        <v>0</v>
      </c>
      <c r="J47" s="156"/>
      <c r="K47" s="156">
        <f>SUM(K48:K64)</f>
        <v>0</v>
      </c>
      <c r="L47" s="156"/>
      <c r="M47" s="156">
        <f>SUM(M48:M64)</f>
        <v>0</v>
      </c>
      <c r="N47" s="156"/>
      <c r="O47" s="156">
        <f>SUM(O48:O64)</f>
        <v>1.0900000000000003</v>
      </c>
      <c r="P47" s="156"/>
      <c r="Q47" s="156">
        <f>SUM(Q48:Q64)</f>
        <v>0</v>
      </c>
      <c r="R47" s="156"/>
      <c r="S47" s="156"/>
      <c r="T47" s="156"/>
      <c r="U47" s="156"/>
      <c r="V47" s="156">
        <f>SUM(V48:V64)</f>
        <v>64.84</v>
      </c>
      <c r="W47" s="156"/>
      <c r="X47" s="156"/>
      <c r="AG47" t="s">
        <v>153</v>
      </c>
    </row>
    <row r="48" spans="1:60" outlineLevel="1" x14ac:dyDescent="0.2">
      <c r="A48" s="169">
        <v>33</v>
      </c>
      <c r="B48" s="170" t="s">
        <v>228</v>
      </c>
      <c r="C48" s="177" t="s">
        <v>229</v>
      </c>
      <c r="D48" s="171" t="s">
        <v>181</v>
      </c>
      <c r="E48" s="172">
        <v>21</v>
      </c>
      <c r="F48" s="173"/>
      <c r="G48" s="174">
        <f t="shared" ref="G48:G64" si="7">ROUND(E48*F48,2)</f>
        <v>0</v>
      </c>
      <c r="H48" s="155"/>
      <c r="I48" s="154">
        <f t="shared" ref="I48:I64" si="8">ROUND(E48*H48,2)</f>
        <v>0</v>
      </c>
      <c r="J48" s="155"/>
      <c r="K48" s="154">
        <f t="shared" ref="K48:K64" si="9">ROUND(E48*J48,2)</f>
        <v>0</v>
      </c>
      <c r="L48" s="154">
        <v>21</v>
      </c>
      <c r="M48" s="154">
        <f t="shared" ref="M48:M64" si="10">G48*(1+L48/100)</f>
        <v>0</v>
      </c>
      <c r="N48" s="154">
        <v>1.8970000000000001E-2</v>
      </c>
      <c r="O48" s="154">
        <f t="shared" ref="O48:O64" si="11">ROUND(E48*N48,2)</f>
        <v>0.4</v>
      </c>
      <c r="P48" s="154">
        <v>0</v>
      </c>
      <c r="Q48" s="154">
        <f t="shared" ref="Q48:Q64" si="12">ROUND(E48*P48,2)</f>
        <v>0</v>
      </c>
      <c r="R48" s="154"/>
      <c r="S48" s="154" t="s">
        <v>157</v>
      </c>
      <c r="T48" s="154" t="s">
        <v>157</v>
      </c>
      <c r="U48" s="154">
        <v>1.86</v>
      </c>
      <c r="V48" s="154">
        <f t="shared" ref="V48:V64" si="13">ROUND(E48*U48,2)</f>
        <v>39.06</v>
      </c>
      <c r="W48" s="154"/>
      <c r="X48" s="154" t="s">
        <v>158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159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9">
        <v>34</v>
      </c>
      <c r="B49" s="170" t="s">
        <v>230</v>
      </c>
      <c r="C49" s="177" t="s">
        <v>231</v>
      </c>
      <c r="D49" s="171" t="s">
        <v>181</v>
      </c>
      <c r="E49" s="172">
        <v>1</v>
      </c>
      <c r="F49" s="173"/>
      <c r="G49" s="174">
        <f t="shared" si="7"/>
        <v>0</v>
      </c>
      <c r="H49" s="155"/>
      <c r="I49" s="154">
        <f t="shared" si="8"/>
        <v>0</v>
      </c>
      <c r="J49" s="155"/>
      <c r="K49" s="154">
        <f t="shared" si="9"/>
        <v>0</v>
      </c>
      <c r="L49" s="154">
        <v>21</v>
      </c>
      <c r="M49" s="154">
        <f t="shared" si="10"/>
        <v>0</v>
      </c>
      <c r="N49" s="154">
        <v>6.2719999999999998E-2</v>
      </c>
      <c r="O49" s="154">
        <f t="shared" si="11"/>
        <v>0.06</v>
      </c>
      <c r="P49" s="154">
        <v>0</v>
      </c>
      <c r="Q49" s="154">
        <f t="shared" si="12"/>
        <v>0</v>
      </c>
      <c r="R49" s="154"/>
      <c r="S49" s="154" t="s">
        <v>157</v>
      </c>
      <c r="T49" s="154" t="s">
        <v>157</v>
      </c>
      <c r="U49" s="154">
        <v>2.4039999999999999</v>
      </c>
      <c r="V49" s="154">
        <f t="shared" si="13"/>
        <v>2.4</v>
      </c>
      <c r="W49" s="154"/>
      <c r="X49" s="154" t="s">
        <v>158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159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69">
        <v>35</v>
      </c>
      <c r="B50" s="170" t="s">
        <v>232</v>
      </c>
      <c r="C50" s="177" t="s">
        <v>233</v>
      </c>
      <c r="D50" s="171" t="s">
        <v>181</v>
      </c>
      <c r="E50" s="172">
        <v>18</v>
      </c>
      <c r="F50" s="173"/>
      <c r="G50" s="174">
        <f t="shared" si="7"/>
        <v>0</v>
      </c>
      <c r="H50" s="155"/>
      <c r="I50" s="154">
        <f t="shared" si="8"/>
        <v>0</v>
      </c>
      <c r="J50" s="155"/>
      <c r="K50" s="154">
        <f t="shared" si="9"/>
        <v>0</v>
      </c>
      <c r="L50" s="154">
        <v>21</v>
      </c>
      <c r="M50" s="154">
        <f t="shared" si="10"/>
        <v>0</v>
      </c>
      <c r="N50" s="154">
        <v>0</v>
      </c>
      <c r="O50" s="154">
        <f t="shared" si="11"/>
        <v>0</v>
      </c>
      <c r="P50" s="154">
        <v>0</v>
      </c>
      <c r="Q50" s="154">
        <f t="shared" si="12"/>
        <v>0</v>
      </c>
      <c r="R50" s="154"/>
      <c r="S50" s="154" t="s">
        <v>157</v>
      </c>
      <c r="T50" s="154" t="s">
        <v>157</v>
      </c>
      <c r="U50" s="154">
        <v>1.034</v>
      </c>
      <c r="V50" s="154">
        <f t="shared" si="13"/>
        <v>18.61</v>
      </c>
      <c r="W50" s="154"/>
      <c r="X50" s="154" t="s">
        <v>158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159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69">
        <v>36</v>
      </c>
      <c r="B51" s="170" t="s">
        <v>234</v>
      </c>
      <c r="C51" s="177" t="s">
        <v>235</v>
      </c>
      <c r="D51" s="171" t="s">
        <v>181</v>
      </c>
      <c r="E51" s="172">
        <v>3</v>
      </c>
      <c r="F51" s="173"/>
      <c r="G51" s="174">
        <f t="shared" si="7"/>
        <v>0</v>
      </c>
      <c r="H51" s="155"/>
      <c r="I51" s="154">
        <f t="shared" si="8"/>
        <v>0</v>
      </c>
      <c r="J51" s="155"/>
      <c r="K51" s="154">
        <f t="shared" si="9"/>
        <v>0</v>
      </c>
      <c r="L51" s="154">
        <v>21</v>
      </c>
      <c r="M51" s="154">
        <f t="shared" si="10"/>
        <v>0</v>
      </c>
      <c r="N51" s="154">
        <v>0</v>
      </c>
      <c r="O51" s="154">
        <f t="shared" si="11"/>
        <v>0</v>
      </c>
      <c r="P51" s="154">
        <v>0</v>
      </c>
      <c r="Q51" s="154">
        <f t="shared" si="12"/>
        <v>0</v>
      </c>
      <c r="R51" s="154"/>
      <c r="S51" s="154" t="s">
        <v>157</v>
      </c>
      <c r="T51" s="154" t="s">
        <v>157</v>
      </c>
      <c r="U51" s="154">
        <v>1.0489999999999999</v>
      </c>
      <c r="V51" s="154">
        <f t="shared" si="13"/>
        <v>3.15</v>
      </c>
      <c r="W51" s="154"/>
      <c r="X51" s="154" t="s">
        <v>158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159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9">
        <v>37</v>
      </c>
      <c r="B52" s="170" t="s">
        <v>236</v>
      </c>
      <c r="C52" s="177" t="s">
        <v>237</v>
      </c>
      <c r="D52" s="171" t="s">
        <v>181</v>
      </c>
      <c r="E52" s="172">
        <v>1</v>
      </c>
      <c r="F52" s="173"/>
      <c r="G52" s="174">
        <f t="shared" si="7"/>
        <v>0</v>
      </c>
      <c r="H52" s="155"/>
      <c r="I52" s="154">
        <f t="shared" si="8"/>
        <v>0</v>
      </c>
      <c r="J52" s="155"/>
      <c r="K52" s="154">
        <f t="shared" si="9"/>
        <v>0</v>
      </c>
      <c r="L52" s="154">
        <v>21</v>
      </c>
      <c r="M52" s="154">
        <f t="shared" si="10"/>
        <v>0</v>
      </c>
      <c r="N52" s="154">
        <v>0</v>
      </c>
      <c r="O52" s="154">
        <f t="shared" si="11"/>
        <v>0</v>
      </c>
      <c r="P52" s="154">
        <v>0</v>
      </c>
      <c r="Q52" s="154">
        <f t="shared" si="12"/>
        <v>0</v>
      </c>
      <c r="R52" s="154"/>
      <c r="S52" s="154" t="s">
        <v>157</v>
      </c>
      <c r="T52" s="154" t="s">
        <v>157</v>
      </c>
      <c r="U52" s="154">
        <v>1.6180000000000001</v>
      </c>
      <c r="V52" s="154">
        <f t="shared" si="13"/>
        <v>1.62</v>
      </c>
      <c r="W52" s="154"/>
      <c r="X52" s="154" t="s">
        <v>158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159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69">
        <v>38</v>
      </c>
      <c r="B53" s="170" t="s">
        <v>238</v>
      </c>
      <c r="C53" s="177" t="s">
        <v>239</v>
      </c>
      <c r="D53" s="171" t="s">
        <v>181</v>
      </c>
      <c r="E53" s="172">
        <v>22</v>
      </c>
      <c r="F53" s="173"/>
      <c r="G53" s="174">
        <f t="shared" si="7"/>
        <v>0</v>
      </c>
      <c r="H53" s="155"/>
      <c r="I53" s="154">
        <f t="shared" si="8"/>
        <v>0</v>
      </c>
      <c r="J53" s="155"/>
      <c r="K53" s="154">
        <f t="shared" si="9"/>
        <v>0</v>
      </c>
      <c r="L53" s="154">
        <v>21</v>
      </c>
      <c r="M53" s="154">
        <f t="shared" si="10"/>
        <v>0</v>
      </c>
      <c r="N53" s="154">
        <v>7.5000000000000002E-4</v>
      </c>
      <c r="O53" s="154">
        <f t="shared" si="11"/>
        <v>0.02</v>
      </c>
      <c r="P53" s="154">
        <v>0</v>
      </c>
      <c r="Q53" s="154">
        <f t="shared" si="12"/>
        <v>0</v>
      </c>
      <c r="R53" s="154" t="s">
        <v>240</v>
      </c>
      <c r="S53" s="154" t="s">
        <v>157</v>
      </c>
      <c r="T53" s="154" t="s">
        <v>157</v>
      </c>
      <c r="U53" s="154">
        <v>0</v>
      </c>
      <c r="V53" s="154">
        <f t="shared" si="13"/>
        <v>0</v>
      </c>
      <c r="W53" s="154"/>
      <c r="X53" s="154" t="s">
        <v>241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242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9">
        <v>39</v>
      </c>
      <c r="B54" s="170" t="s">
        <v>243</v>
      </c>
      <c r="C54" s="177" t="s">
        <v>244</v>
      </c>
      <c r="D54" s="171" t="s">
        <v>181</v>
      </c>
      <c r="E54" s="172">
        <v>9</v>
      </c>
      <c r="F54" s="173"/>
      <c r="G54" s="174">
        <f t="shared" si="7"/>
        <v>0</v>
      </c>
      <c r="H54" s="155"/>
      <c r="I54" s="154">
        <f t="shared" si="8"/>
        <v>0</v>
      </c>
      <c r="J54" s="155"/>
      <c r="K54" s="154">
        <f t="shared" si="9"/>
        <v>0</v>
      </c>
      <c r="L54" s="154">
        <v>21</v>
      </c>
      <c r="M54" s="154">
        <f t="shared" si="10"/>
        <v>0</v>
      </c>
      <c r="N54" s="154">
        <v>1.158E-2</v>
      </c>
      <c r="O54" s="154">
        <f t="shared" si="11"/>
        <v>0.1</v>
      </c>
      <c r="P54" s="154">
        <v>0</v>
      </c>
      <c r="Q54" s="154">
        <f t="shared" si="12"/>
        <v>0</v>
      </c>
      <c r="R54" s="154" t="s">
        <v>240</v>
      </c>
      <c r="S54" s="154" t="s">
        <v>157</v>
      </c>
      <c r="T54" s="154" t="s">
        <v>157</v>
      </c>
      <c r="U54" s="154">
        <v>0</v>
      </c>
      <c r="V54" s="154">
        <f t="shared" si="13"/>
        <v>0</v>
      </c>
      <c r="W54" s="154"/>
      <c r="X54" s="154" t="s">
        <v>241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242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69">
        <v>40</v>
      </c>
      <c r="B55" s="170" t="s">
        <v>245</v>
      </c>
      <c r="C55" s="177" t="s">
        <v>246</v>
      </c>
      <c r="D55" s="171" t="s">
        <v>181</v>
      </c>
      <c r="E55" s="172">
        <v>9</v>
      </c>
      <c r="F55" s="173"/>
      <c r="G55" s="174">
        <f t="shared" si="7"/>
        <v>0</v>
      </c>
      <c r="H55" s="155"/>
      <c r="I55" s="154">
        <f t="shared" si="8"/>
        <v>0</v>
      </c>
      <c r="J55" s="155"/>
      <c r="K55" s="154">
        <f t="shared" si="9"/>
        <v>0</v>
      </c>
      <c r="L55" s="154">
        <v>21</v>
      </c>
      <c r="M55" s="154">
        <f t="shared" si="10"/>
        <v>0</v>
      </c>
      <c r="N55" s="154">
        <v>1.1860000000000001E-2</v>
      </c>
      <c r="O55" s="154">
        <f t="shared" si="11"/>
        <v>0.11</v>
      </c>
      <c r="P55" s="154">
        <v>0</v>
      </c>
      <c r="Q55" s="154">
        <f t="shared" si="12"/>
        <v>0</v>
      </c>
      <c r="R55" s="154" t="s">
        <v>240</v>
      </c>
      <c r="S55" s="154" t="s">
        <v>157</v>
      </c>
      <c r="T55" s="154" t="s">
        <v>157</v>
      </c>
      <c r="U55" s="154">
        <v>0</v>
      </c>
      <c r="V55" s="154">
        <f t="shared" si="13"/>
        <v>0</v>
      </c>
      <c r="W55" s="154"/>
      <c r="X55" s="154" t="s">
        <v>241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242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9">
        <v>41</v>
      </c>
      <c r="B56" s="170" t="s">
        <v>247</v>
      </c>
      <c r="C56" s="177" t="s">
        <v>248</v>
      </c>
      <c r="D56" s="171" t="s">
        <v>181</v>
      </c>
      <c r="E56" s="172">
        <v>3</v>
      </c>
      <c r="F56" s="173"/>
      <c r="G56" s="174">
        <f t="shared" si="7"/>
        <v>0</v>
      </c>
      <c r="H56" s="155"/>
      <c r="I56" s="154">
        <f t="shared" si="8"/>
        <v>0</v>
      </c>
      <c r="J56" s="155"/>
      <c r="K56" s="154">
        <f t="shared" si="9"/>
        <v>0</v>
      </c>
      <c r="L56" s="154">
        <v>21</v>
      </c>
      <c r="M56" s="154">
        <f t="shared" si="10"/>
        <v>0</v>
      </c>
      <c r="N56" s="154">
        <v>1.214E-2</v>
      </c>
      <c r="O56" s="154">
        <f t="shared" si="11"/>
        <v>0.04</v>
      </c>
      <c r="P56" s="154">
        <v>0</v>
      </c>
      <c r="Q56" s="154">
        <f t="shared" si="12"/>
        <v>0</v>
      </c>
      <c r="R56" s="154" t="s">
        <v>240</v>
      </c>
      <c r="S56" s="154" t="s">
        <v>157</v>
      </c>
      <c r="T56" s="154" t="s">
        <v>157</v>
      </c>
      <c r="U56" s="154">
        <v>0</v>
      </c>
      <c r="V56" s="154">
        <f t="shared" si="13"/>
        <v>0</v>
      </c>
      <c r="W56" s="154"/>
      <c r="X56" s="154" t="s">
        <v>241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242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69">
        <v>42</v>
      </c>
      <c r="B57" s="170" t="s">
        <v>249</v>
      </c>
      <c r="C57" s="177" t="s">
        <v>250</v>
      </c>
      <c r="D57" s="171" t="s">
        <v>181</v>
      </c>
      <c r="E57" s="172">
        <v>1</v>
      </c>
      <c r="F57" s="173"/>
      <c r="G57" s="174">
        <f t="shared" si="7"/>
        <v>0</v>
      </c>
      <c r="H57" s="155"/>
      <c r="I57" s="154">
        <f t="shared" si="8"/>
        <v>0</v>
      </c>
      <c r="J57" s="155"/>
      <c r="K57" s="154">
        <f t="shared" si="9"/>
        <v>0</v>
      </c>
      <c r="L57" s="154">
        <v>21</v>
      </c>
      <c r="M57" s="154">
        <f t="shared" si="10"/>
        <v>0</v>
      </c>
      <c r="N57" s="154">
        <v>1.4489999999999999E-2</v>
      </c>
      <c r="O57" s="154">
        <f t="shared" si="11"/>
        <v>0.01</v>
      </c>
      <c r="P57" s="154">
        <v>0</v>
      </c>
      <c r="Q57" s="154">
        <f t="shared" si="12"/>
        <v>0</v>
      </c>
      <c r="R57" s="154" t="s">
        <v>240</v>
      </c>
      <c r="S57" s="154" t="s">
        <v>157</v>
      </c>
      <c r="T57" s="154" t="s">
        <v>157</v>
      </c>
      <c r="U57" s="154">
        <v>0</v>
      </c>
      <c r="V57" s="154">
        <f t="shared" si="13"/>
        <v>0</v>
      </c>
      <c r="W57" s="154"/>
      <c r="X57" s="154" t="s">
        <v>241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242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9">
        <v>43</v>
      </c>
      <c r="B58" s="170" t="s">
        <v>251</v>
      </c>
      <c r="C58" s="177" t="s">
        <v>252</v>
      </c>
      <c r="D58" s="171" t="s">
        <v>181</v>
      </c>
      <c r="E58" s="172">
        <v>8</v>
      </c>
      <c r="F58" s="173"/>
      <c r="G58" s="174">
        <f t="shared" si="7"/>
        <v>0</v>
      </c>
      <c r="H58" s="155"/>
      <c r="I58" s="154">
        <f t="shared" si="8"/>
        <v>0</v>
      </c>
      <c r="J58" s="155"/>
      <c r="K58" s="154">
        <f t="shared" si="9"/>
        <v>0</v>
      </c>
      <c r="L58" s="154">
        <v>21</v>
      </c>
      <c r="M58" s="154">
        <f t="shared" si="10"/>
        <v>0</v>
      </c>
      <c r="N58" s="154">
        <v>1.4500000000000001E-2</v>
      </c>
      <c r="O58" s="154">
        <f t="shared" si="11"/>
        <v>0.12</v>
      </c>
      <c r="P58" s="154">
        <v>0</v>
      </c>
      <c r="Q58" s="154">
        <f t="shared" si="12"/>
        <v>0</v>
      </c>
      <c r="R58" s="154" t="s">
        <v>240</v>
      </c>
      <c r="S58" s="154" t="s">
        <v>157</v>
      </c>
      <c r="T58" s="154" t="s">
        <v>157</v>
      </c>
      <c r="U58" s="154">
        <v>0</v>
      </c>
      <c r="V58" s="154">
        <f t="shared" si="13"/>
        <v>0</v>
      </c>
      <c r="W58" s="154"/>
      <c r="X58" s="154" t="s">
        <v>241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242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9">
        <v>44</v>
      </c>
      <c r="B59" s="170" t="s">
        <v>253</v>
      </c>
      <c r="C59" s="177" t="s">
        <v>254</v>
      </c>
      <c r="D59" s="171" t="s">
        <v>181</v>
      </c>
      <c r="E59" s="172">
        <v>1</v>
      </c>
      <c r="F59" s="173"/>
      <c r="G59" s="174">
        <f t="shared" si="7"/>
        <v>0</v>
      </c>
      <c r="H59" s="155"/>
      <c r="I59" s="154">
        <f t="shared" si="8"/>
        <v>0</v>
      </c>
      <c r="J59" s="155"/>
      <c r="K59" s="154">
        <f t="shared" si="9"/>
        <v>0</v>
      </c>
      <c r="L59" s="154">
        <v>21</v>
      </c>
      <c r="M59" s="154">
        <f t="shared" si="10"/>
        <v>0</v>
      </c>
      <c r="N59" s="154">
        <v>1.4500000000000001E-2</v>
      </c>
      <c r="O59" s="154">
        <f t="shared" si="11"/>
        <v>0.01</v>
      </c>
      <c r="P59" s="154">
        <v>0</v>
      </c>
      <c r="Q59" s="154">
        <f t="shared" si="12"/>
        <v>0</v>
      </c>
      <c r="R59" s="154"/>
      <c r="S59" s="154" t="s">
        <v>255</v>
      </c>
      <c r="T59" s="154" t="s">
        <v>256</v>
      </c>
      <c r="U59" s="154">
        <v>0</v>
      </c>
      <c r="V59" s="154">
        <f t="shared" si="13"/>
        <v>0</v>
      </c>
      <c r="W59" s="154"/>
      <c r="X59" s="154" t="s">
        <v>241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242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9">
        <v>45</v>
      </c>
      <c r="B60" s="170" t="s">
        <v>257</v>
      </c>
      <c r="C60" s="177" t="s">
        <v>258</v>
      </c>
      <c r="D60" s="171" t="s">
        <v>181</v>
      </c>
      <c r="E60" s="172">
        <v>2</v>
      </c>
      <c r="F60" s="173"/>
      <c r="G60" s="174">
        <f t="shared" si="7"/>
        <v>0</v>
      </c>
      <c r="H60" s="155"/>
      <c r="I60" s="154">
        <f t="shared" si="8"/>
        <v>0</v>
      </c>
      <c r="J60" s="155"/>
      <c r="K60" s="154">
        <f t="shared" si="9"/>
        <v>0</v>
      </c>
      <c r="L60" s="154">
        <v>21</v>
      </c>
      <c r="M60" s="154">
        <f t="shared" si="10"/>
        <v>0</v>
      </c>
      <c r="N60" s="154">
        <v>1.6E-2</v>
      </c>
      <c r="O60" s="154">
        <f t="shared" si="11"/>
        <v>0.03</v>
      </c>
      <c r="P60" s="154">
        <v>0</v>
      </c>
      <c r="Q60" s="154">
        <f t="shared" si="12"/>
        <v>0</v>
      </c>
      <c r="R60" s="154" t="s">
        <v>240</v>
      </c>
      <c r="S60" s="154" t="s">
        <v>157</v>
      </c>
      <c r="T60" s="154" t="s">
        <v>157</v>
      </c>
      <c r="U60" s="154">
        <v>0</v>
      </c>
      <c r="V60" s="154">
        <f t="shared" si="13"/>
        <v>0</v>
      </c>
      <c r="W60" s="154"/>
      <c r="X60" s="154" t="s">
        <v>241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242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69">
        <v>46</v>
      </c>
      <c r="B61" s="170" t="s">
        <v>259</v>
      </c>
      <c r="C61" s="177" t="s">
        <v>260</v>
      </c>
      <c r="D61" s="171" t="s">
        <v>181</v>
      </c>
      <c r="E61" s="172">
        <v>7</v>
      </c>
      <c r="F61" s="173"/>
      <c r="G61" s="174">
        <f t="shared" si="7"/>
        <v>0</v>
      </c>
      <c r="H61" s="155"/>
      <c r="I61" s="154">
        <f t="shared" si="8"/>
        <v>0</v>
      </c>
      <c r="J61" s="155"/>
      <c r="K61" s="154">
        <f t="shared" si="9"/>
        <v>0</v>
      </c>
      <c r="L61" s="154">
        <v>21</v>
      </c>
      <c r="M61" s="154">
        <f t="shared" si="10"/>
        <v>0</v>
      </c>
      <c r="N61" s="154">
        <v>1.6E-2</v>
      </c>
      <c r="O61" s="154">
        <f t="shared" si="11"/>
        <v>0.11</v>
      </c>
      <c r="P61" s="154">
        <v>0</v>
      </c>
      <c r="Q61" s="154">
        <f t="shared" si="12"/>
        <v>0</v>
      </c>
      <c r="R61" s="154"/>
      <c r="S61" s="154" t="s">
        <v>255</v>
      </c>
      <c r="T61" s="154" t="s">
        <v>256</v>
      </c>
      <c r="U61" s="154">
        <v>0</v>
      </c>
      <c r="V61" s="154">
        <f t="shared" si="13"/>
        <v>0</v>
      </c>
      <c r="W61" s="154"/>
      <c r="X61" s="154" t="s">
        <v>241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242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9">
        <v>47</v>
      </c>
      <c r="B62" s="170" t="s">
        <v>261</v>
      </c>
      <c r="C62" s="177" t="s">
        <v>262</v>
      </c>
      <c r="D62" s="171" t="s">
        <v>181</v>
      </c>
      <c r="E62" s="172">
        <v>1</v>
      </c>
      <c r="F62" s="173"/>
      <c r="G62" s="174">
        <f t="shared" si="7"/>
        <v>0</v>
      </c>
      <c r="H62" s="155"/>
      <c r="I62" s="154">
        <f t="shared" si="8"/>
        <v>0</v>
      </c>
      <c r="J62" s="155"/>
      <c r="K62" s="154">
        <f t="shared" si="9"/>
        <v>0</v>
      </c>
      <c r="L62" s="154">
        <v>21</v>
      </c>
      <c r="M62" s="154">
        <f t="shared" si="10"/>
        <v>0</v>
      </c>
      <c r="N62" s="154">
        <v>1.7000000000000001E-2</v>
      </c>
      <c r="O62" s="154">
        <f t="shared" si="11"/>
        <v>0.02</v>
      </c>
      <c r="P62" s="154">
        <v>0</v>
      </c>
      <c r="Q62" s="154">
        <f t="shared" si="12"/>
        <v>0</v>
      </c>
      <c r="R62" s="154" t="s">
        <v>240</v>
      </c>
      <c r="S62" s="154" t="s">
        <v>157</v>
      </c>
      <c r="T62" s="154" t="s">
        <v>157</v>
      </c>
      <c r="U62" s="154">
        <v>0</v>
      </c>
      <c r="V62" s="154">
        <f t="shared" si="13"/>
        <v>0</v>
      </c>
      <c r="W62" s="154"/>
      <c r="X62" s="154" t="s">
        <v>241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242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69">
        <v>48</v>
      </c>
      <c r="B63" s="170" t="s">
        <v>263</v>
      </c>
      <c r="C63" s="177" t="s">
        <v>264</v>
      </c>
      <c r="D63" s="171" t="s">
        <v>181</v>
      </c>
      <c r="E63" s="172">
        <v>2</v>
      </c>
      <c r="F63" s="173"/>
      <c r="G63" s="174">
        <f t="shared" si="7"/>
        <v>0</v>
      </c>
      <c r="H63" s="155"/>
      <c r="I63" s="154">
        <f t="shared" si="8"/>
        <v>0</v>
      </c>
      <c r="J63" s="155"/>
      <c r="K63" s="154">
        <f t="shared" si="9"/>
        <v>0</v>
      </c>
      <c r="L63" s="154">
        <v>21</v>
      </c>
      <c r="M63" s="154">
        <f t="shared" si="10"/>
        <v>0</v>
      </c>
      <c r="N63" s="154">
        <v>1.7000000000000001E-2</v>
      </c>
      <c r="O63" s="154">
        <f t="shared" si="11"/>
        <v>0.03</v>
      </c>
      <c r="P63" s="154">
        <v>0</v>
      </c>
      <c r="Q63" s="154">
        <f t="shared" si="12"/>
        <v>0</v>
      </c>
      <c r="R63" s="154"/>
      <c r="S63" s="154" t="s">
        <v>255</v>
      </c>
      <c r="T63" s="154" t="s">
        <v>157</v>
      </c>
      <c r="U63" s="154">
        <v>0</v>
      </c>
      <c r="V63" s="154">
        <f t="shared" si="13"/>
        <v>0</v>
      </c>
      <c r="W63" s="154"/>
      <c r="X63" s="154" t="s">
        <v>241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242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9">
        <v>49</v>
      </c>
      <c r="B64" s="170" t="s">
        <v>265</v>
      </c>
      <c r="C64" s="177" t="s">
        <v>266</v>
      </c>
      <c r="D64" s="171" t="s">
        <v>181</v>
      </c>
      <c r="E64" s="172">
        <v>1</v>
      </c>
      <c r="F64" s="173"/>
      <c r="G64" s="174">
        <f t="shared" si="7"/>
        <v>0</v>
      </c>
      <c r="H64" s="155"/>
      <c r="I64" s="154">
        <f t="shared" si="8"/>
        <v>0</v>
      </c>
      <c r="J64" s="155"/>
      <c r="K64" s="154">
        <f t="shared" si="9"/>
        <v>0</v>
      </c>
      <c r="L64" s="154">
        <v>21</v>
      </c>
      <c r="M64" s="154">
        <f t="shared" si="10"/>
        <v>0</v>
      </c>
      <c r="N64" s="154">
        <v>3.2000000000000001E-2</v>
      </c>
      <c r="O64" s="154">
        <f t="shared" si="11"/>
        <v>0.03</v>
      </c>
      <c r="P64" s="154">
        <v>0</v>
      </c>
      <c r="Q64" s="154">
        <f t="shared" si="12"/>
        <v>0</v>
      </c>
      <c r="R64" s="154" t="s">
        <v>240</v>
      </c>
      <c r="S64" s="154" t="s">
        <v>157</v>
      </c>
      <c r="T64" s="154" t="s">
        <v>157</v>
      </c>
      <c r="U64" s="154">
        <v>0</v>
      </c>
      <c r="V64" s="154">
        <f t="shared" si="13"/>
        <v>0</v>
      </c>
      <c r="W64" s="154"/>
      <c r="X64" s="154" t="s">
        <v>241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242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x14ac:dyDescent="0.2">
      <c r="A65" s="157" t="s">
        <v>152</v>
      </c>
      <c r="B65" s="158" t="s">
        <v>78</v>
      </c>
      <c r="C65" s="176" t="s">
        <v>79</v>
      </c>
      <c r="D65" s="159"/>
      <c r="E65" s="160"/>
      <c r="F65" s="161"/>
      <c r="G65" s="162">
        <f>SUMIF(AG66:AG70,"&lt;&gt;NOR",G66:G70)</f>
        <v>0</v>
      </c>
      <c r="H65" s="156"/>
      <c r="I65" s="156">
        <f>SUM(I66:I70)</f>
        <v>0</v>
      </c>
      <c r="J65" s="156"/>
      <c r="K65" s="156">
        <f>SUM(K66:K70)</f>
        <v>0</v>
      </c>
      <c r="L65" s="156"/>
      <c r="M65" s="156">
        <f>SUM(M66:M70)</f>
        <v>0</v>
      </c>
      <c r="N65" s="156"/>
      <c r="O65" s="156">
        <f>SUM(O66:O70)</f>
        <v>20.360000000000003</v>
      </c>
      <c r="P65" s="156"/>
      <c r="Q65" s="156">
        <f>SUM(Q66:Q70)</f>
        <v>0</v>
      </c>
      <c r="R65" s="156"/>
      <c r="S65" s="156"/>
      <c r="T65" s="156"/>
      <c r="U65" s="156"/>
      <c r="V65" s="156">
        <f>SUM(V66:V70)</f>
        <v>300.7</v>
      </c>
      <c r="W65" s="156"/>
      <c r="X65" s="156"/>
      <c r="AG65" t="s">
        <v>153</v>
      </c>
    </row>
    <row r="66" spans="1:60" outlineLevel="1" x14ac:dyDescent="0.2">
      <c r="A66" s="169">
        <v>50</v>
      </c>
      <c r="B66" s="170" t="s">
        <v>267</v>
      </c>
      <c r="C66" s="177" t="s">
        <v>268</v>
      </c>
      <c r="D66" s="171" t="s">
        <v>172</v>
      </c>
      <c r="E66" s="172">
        <v>972.49514999999997</v>
      </c>
      <c r="F66" s="173"/>
      <c r="G66" s="174">
        <f>ROUND(E66*F66,2)</f>
        <v>0</v>
      </c>
      <c r="H66" s="155"/>
      <c r="I66" s="154">
        <f>ROUND(E66*H66,2)</f>
        <v>0</v>
      </c>
      <c r="J66" s="155"/>
      <c r="K66" s="154">
        <f>ROUND(E66*J66,2)</f>
        <v>0</v>
      </c>
      <c r="L66" s="154">
        <v>21</v>
      </c>
      <c r="M66" s="154">
        <f>G66*(1+L66/100)</f>
        <v>0</v>
      </c>
      <c r="N66" s="154">
        <v>1.8380000000000001E-2</v>
      </c>
      <c r="O66" s="154">
        <f>ROUND(E66*N66,2)</f>
        <v>17.87</v>
      </c>
      <c r="P66" s="154">
        <v>0</v>
      </c>
      <c r="Q66" s="154">
        <f>ROUND(E66*P66,2)</f>
        <v>0</v>
      </c>
      <c r="R66" s="154"/>
      <c r="S66" s="154" t="s">
        <v>157</v>
      </c>
      <c r="T66" s="154" t="s">
        <v>157</v>
      </c>
      <c r="U66" s="154">
        <v>0.14399999999999999</v>
      </c>
      <c r="V66" s="154">
        <f>ROUND(E66*U66,2)</f>
        <v>140.04</v>
      </c>
      <c r="W66" s="154"/>
      <c r="X66" s="154" t="s">
        <v>158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162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9">
        <v>51</v>
      </c>
      <c r="B67" s="170" t="s">
        <v>269</v>
      </c>
      <c r="C67" s="177" t="s">
        <v>270</v>
      </c>
      <c r="D67" s="171" t="s">
        <v>172</v>
      </c>
      <c r="E67" s="172">
        <v>1944.98</v>
      </c>
      <c r="F67" s="173"/>
      <c r="G67" s="174">
        <f>ROUND(E67*F67,2)</f>
        <v>0</v>
      </c>
      <c r="H67" s="155"/>
      <c r="I67" s="154">
        <f>ROUND(E67*H67,2)</f>
        <v>0</v>
      </c>
      <c r="J67" s="155"/>
      <c r="K67" s="154">
        <f>ROUND(E67*J67,2)</f>
        <v>0</v>
      </c>
      <c r="L67" s="154">
        <v>21</v>
      </c>
      <c r="M67" s="154">
        <f>G67*(1+L67/100)</f>
        <v>0</v>
      </c>
      <c r="N67" s="154">
        <v>9.7000000000000005E-4</v>
      </c>
      <c r="O67" s="154">
        <f>ROUND(E67*N67,2)</f>
        <v>1.89</v>
      </c>
      <c r="P67" s="154">
        <v>0</v>
      </c>
      <c r="Q67" s="154">
        <f>ROUND(E67*P67,2)</f>
        <v>0</v>
      </c>
      <c r="R67" s="154"/>
      <c r="S67" s="154" t="s">
        <v>157</v>
      </c>
      <c r="T67" s="154" t="s">
        <v>157</v>
      </c>
      <c r="U67" s="154">
        <v>6.0000000000000001E-3</v>
      </c>
      <c r="V67" s="154">
        <f>ROUND(E67*U67,2)</f>
        <v>11.67</v>
      </c>
      <c r="W67" s="154"/>
      <c r="X67" s="154" t="s">
        <v>158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162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69">
        <v>52</v>
      </c>
      <c r="B68" s="170" t="s">
        <v>271</v>
      </c>
      <c r="C68" s="177" t="s">
        <v>272</v>
      </c>
      <c r="D68" s="171" t="s">
        <v>172</v>
      </c>
      <c r="E68" s="172">
        <v>972.49514999999997</v>
      </c>
      <c r="F68" s="173"/>
      <c r="G68" s="174">
        <f>ROUND(E68*F68,2)</f>
        <v>0</v>
      </c>
      <c r="H68" s="155"/>
      <c r="I68" s="154">
        <f>ROUND(E68*H68,2)</f>
        <v>0</v>
      </c>
      <c r="J68" s="155"/>
      <c r="K68" s="154">
        <f>ROUND(E68*J68,2)</f>
        <v>0</v>
      </c>
      <c r="L68" s="154">
        <v>21</v>
      </c>
      <c r="M68" s="154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4"/>
      <c r="S68" s="154" t="s">
        <v>157</v>
      </c>
      <c r="T68" s="154" t="s">
        <v>157</v>
      </c>
      <c r="U68" s="154">
        <v>0.126</v>
      </c>
      <c r="V68" s="154">
        <f>ROUND(E68*U68,2)</f>
        <v>122.53</v>
      </c>
      <c r="W68" s="154"/>
      <c r="X68" s="154" t="s">
        <v>158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162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9">
        <v>53</v>
      </c>
      <c r="B69" s="170" t="s">
        <v>273</v>
      </c>
      <c r="C69" s="177" t="s">
        <v>274</v>
      </c>
      <c r="D69" s="171" t="s">
        <v>172</v>
      </c>
      <c r="E69" s="172">
        <v>101.78</v>
      </c>
      <c r="F69" s="173"/>
      <c r="G69" s="174">
        <f>ROUND(E69*F69,2)</f>
        <v>0</v>
      </c>
      <c r="H69" s="155"/>
      <c r="I69" s="154">
        <f>ROUND(E69*H69,2)</f>
        <v>0</v>
      </c>
      <c r="J69" s="155"/>
      <c r="K69" s="154">
        <f>ROUND(E69*J69,2)</f>
        <v>0</v>
      </c>
      <c r="L69" s="154">
        <v>21</v>
      </c>
      <c r="M69" s="154">
        <f>G69*(1+L69/100)</f>
        <v>0</v>
      </c>
      <c r="N69" s="154">
        <v>5.9199999999999999E-3</v>
      </c>
      <c r="O69" s="154">
        <f>ROUND(E69*N69,2)</f>
        <v>0.6</v>
      </c>
      <c r="P69" s="154">
        <v>0</v>
      </c>
      <c r="Q69" s="154">
        <f>ROUND(E69*P69,2)</f>
        <v>0</v>
      </c>
      <c r="R69" s="154"/>
      <c r="S69" s="154" t="s">
        <v>157</v>
      </c>
      <c r="T69" s="154" t="s">
        <v>157</v>
      </c>
      <c r="U69" s="154">
        <v>0.26</v>
      </c>
      <c r="V69" s="154">
        <f>ROUND(E69*U69,2)</f>
        <v>26.46</v>
      </c>
      <c r="W69" s="154"/>
      <c r="X69" s="154" t="s">
        <v>158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159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9">
        <v>54</v>
      </c>
      <c r="B70" s="170" t="s">
        <v>275</v>
      </c>
      <c r="C70" s="177" t="s">
        <v>276</v>
      </c>
      <c r="D70" s="171" t="s">
        <v>277</v>
      </c>
      <c r="E70" s="172">
        <v>32</v>
      </c>
      <c r="F70" s="173"/>
      <c r="G70" s="174">
        <f>ROUND(E70*F70,2)</f>
        <v>0</v>
      </c>
      <c r="H70" s="155"/>
      <c r="I70" s="154">
        <f>ROUND(E70*H70,2)</f>
        <v>0</v>
      </c>
      <c r="J70" s="155"/>
      <c r="K70" s="154">
        <f>ROUND(E70*J70,2)</f>
        <v>0</v>
      </c>
      <c r="L70" s="154">
        <v>21</v>
      </c>
      <c r="M70" s="154">
        <f>G70*(1+L70/100)</f>
        <v>0</v>
      </c>
      <c r="N70" s="154">
        <v>0</v>
      </c>
      <c r="O70" s="154">
        <f>ROUND(E70*N70,2)</f>
        <v>0</v>
      </c>
      <c r="P70" s="154">
        <v>0</v>
      </c>
      <c r="Q70" s="154">
        <f>ROUND(E70*P70,2)</f>
        <v>0</v>
      </c>
      <c r="R70" s="154" t="s">
        <v>278</v>
      </c>
      <c r="S70" s="154" t="s">
        <v>157</v>
      </c>
      <c r="T70" s="154" t="s">
        <v>157</v>
      </c>
      <c r="U70" s="154">
        <v>0</v>
      </c>
      <c r="V70" s="154">
        <f>ROUND(E70*U70,2)</f>
        <v>0</v>
      </c>
      <c r="W70" s="154"/>
      <c r="X70" s="154" t="s">
        <v>279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280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5.5" x14ac:dyDescent="0.2">
      <c r="A71" s="157" t="s">
        <v>152</v>
      </c>
      <c r="B71" s="158" t="s">
        <v>80</v>
      </c>
      <c r="C71" s="176" t="s">
        <v>81</v>
      </c>
      <c r="D71" s="159"/>
      <c r="E71" s="160"/>
      <c r="F71" s="161"/>
      <c r="G71" s="162">
        <f>SUMIF(AG72:AG72,"&lt;&gt;NOR",G72:G72)</f>
        <v>0</v>
      </c>
      <c r="H71" s="156"/>
      <c r="I71" s="156">
        <f>SUM(I72:I72)</f>
        <v>0</v>
      </c>
      <c r="J71" s="156"/>
      <c r="K71" s="156">
        <f>SUM(K72:K72)</f>
        <v>0</v>
      </c>
      <c r="L71" s="156"/>
      <c r="M71" s="156">
        <f>SUM(M72:M72)</f>
        <v>0</v>
      </c>
      <c r="N71" s="156"/>
      <c r="O71" s="156">
        <f>SUM(O72:O72)</f>
        <v>7.0000000000000007E-2</v>
      </c>
      <c r="P71" s="156"/>
      <c r="Q71" s="156">
        <f>SUM(Q72:Q72)</f>
        <v>0</v>
      </c>
      <c r="R71" s="156"/>
      <c r="S71" s="156"/>
      <c r="T71" s="156"/>
      <c r="U71" s="156"/>
      <c r="V71" s="156">
        <f>SUM(V72:V72)</f>
        <v>510.6</v>
      </c>
      <c r="W71" s="156"/>
      <c r="X71" s="156"/>
      <c r="AG71" t="s">
        <v>153</v>
      </c>
    </row>
    <row r="72" spans="1:60" outlineLevel="1" x14ac:dyDescent="0.2">
      <c r="A72" s="169">
        <v>55</v>
      </c>
      <c r="B72" s="170" t="s">
        <v>281</v>
      </c>
      <c r="C72" s="177" t="s">
        <v>282</v>
      </c>
      <c r="D72" s="171" t="s">
        <v>172</v>
      </c>
      <c r="E72" s="172">
        <v>1657.79</v>
      </c>
      <c r="F72" s="173"/>
      <c r="G72" s="174">
        <f>ROUND(E72*F72,2)</f>
        <v>0</v>
      </c>
      <c r="H72" s="155"/>
      <c r="I72" s="154">
        <f>ROUND(E72*H72,2)</f>
        <v>0</v>
      </c>
      <c r="J72" s="155"/>
      <c r="K72" s="154">
        <f>ROUND(E72*J72,2)</f>
        <v>0</v>
      </c>
      <c r="L72" s="154">
        <v>21</v>
      </c>
      <c r="M72" s="154">
        <f>G72*(1+L72/100)</f>
        <v>0</v>
      </c>
      <c r="N72" s="154">
        <v>4.0000000000000003E-5</v>
      </c>
      <c r="O72" s="154">
        <f>ROUND(E72*N72,2)</f>
        <v>7.0000000000000007E-2</v>
      </c>
      <c r="P72" s="154">
        <v>0</v>
      </c>
      <c r="Q72" s="154">
        <f>ROUND(E72*P72,2)</f>
        <v>0</v>
      </c>
      <c r="R72" s="154"/>
      <c r="S72" s="154" t="s">
        <v>157</v>
      </c>
      <c r="T72" s="154" t="s">
        <v>256</v>
      </c>
      <c r="U72" s="154">
        <v>0.308</v>
      </c>
      <c r="V72" s="154">
        <f>ROUND(E72*U72,2)</f>
        <v>510.6</v>
      </c>
      <c r="W72" s="154"/>
      <c r="X72" s="154" t="s">
        <v>158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159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x14ac:dyDescent="0.2">
      <c r="A73" s="157" t="s">
        <v>152</v>
      </c>
      <c r="B73" s="158" t="s">
        <v>82</v>
      </c>
      <c r="C73" s="176" t="s">
        <v>83</v>
      </c>
      <c r="D73" s="159"/>
      <c r="E73" s="160"/>
      <c r="F73" s="161"/>
      <c r="G73" s="162">
        <f>SUMIF(AG74:AG83,"&lt;&gt;NOR",G74:G83)</f>
        <v>0</v>
      </c>
      <c r="H73" s="156"/>
      <c r="I73" s="156">
        <f>SUM(I74:I83)</f>
        <v>0</v>
      </c>
      <c r="J73" s="156"/>
      <c r="K73" s="156">
        <f>SUM(K74:K83)</f>
        <v>0</v>
      </c>
      <c r="L73" s="156"/>
      <c r="M73" s="156">
        <f>SUM(M74:M83)</f>
        <v>0</v>
      </c>
      <c r="N73" s="156"/>
      <c r="O73" s="156">
        <f>SUM(O74:O83)</f>
        <v>0.11000000000000001</v>
      </c>
      <c r="P73" s="156"/>
      <c r="Q73" s="156">
        <f>SUM(Q74:Q83)</f>
        <v>710.4100000000002</v>
      </c>
      <c r="R73" s="156"/>
      <c r="S73" s="156"/>
      <c r="T73" s="156"/>
      <c r="U73" s="156"/>
      <c r="V73" s="156">
        <f>SUM(V74:V83)</f>
        <v>3716.26</v>
      </c>
      <c r="W73" s="156"/>
      <c r="X73" s="156"/>
      <c r="AG73" t="s">
        <v>153</v>
      </c>
    </row>
    <row r="74" spans="1:60" outlineLevel="1" x14ac:dyDescent="0.2">
      <c r="A74" s="169">
        <v>56</v>
      </c>
      <c r="B74" s="170" t="s">
        <v>283</v>
      </c>
      <c r="C74" s="177" t="s">
        <v>284</v>
      </c>
      <c r="D74" s="171" t="s">
        <v>202</v>
      </c>
      <c r="E74" s="172">
        <v>31</v>
      </c>
      <c r="F74" s="173"/>
      <c r="G74" s="174">
        <f t="shared" ref="G74:G83" si="14">ROUND(E74*F74,2)</f>
        <v>0</v>
      </c>
      <c r="H74" s="155"/>
      <c r="I74" s="154">
        <f t="shared" ref="I74:I83" si="15">ROUND(E74*H74,2)</f>
        <v>0</v>
      </c>
      <c r="J74" s="155"/>
      <c r="K74" s="154">
        <f t="shared" ref="K74:K83" si="16">ROUND(E74*J74,2)</f>
        <v>0</v>
      </c>
      <c r="L74" s="154">
        <v>21</v>
      </c>
      <c r="M74" s="154">
        <f t="shared" ref="M74:M83" si="17">G74*(1+L74/100)</f>
        <v>0</v>
      </c>
      <c r="N74" s="154">
        <v>0</v>
      </c>
      <c r="O74" s="154">
        <f t="shared" ref="O74:O83" si="18">ROUND(E74*N74,2)</f>
        <v>0</v>
      </c>
      <c r="P74" s="154">
        <v>0</v>
      </c>
      <c r="Q74" s="154">
        <f t="shared" ref="Q74:Q83" si="19">ROUND(E74*P74,2)</f>
        <v>0</v>
      </c>
      <c r="R74" s="154"/>
      <c r="S74" s="154" t="s">
        <v>157</v>
      </c>
      <c r="T74" s="154" t="s">
        <v>157</v>
      </c>
      <c r="U74" s="154">
        <v>0.11</v>
      </c>
      <c r="V74" s="154">
        <f t="shared" ref="V74:V83" si="20">ROUND(E74*U74,2)</f>
        <v>3.41</v>
      </c>
      <c r="W74" s="154"/>
      <c r="X74" s="154" t="s">
        <v>158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159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69">
        <v>57</v>
      </c>
      <c r="B75" s="170" t="s">
        <v>285</v>
      </c>
      <c r="C75" s="177" t="s">
        <v>286</v>
      </c>
      <c r="D75" s="171" t="s">
        <v>156</v>
      </c>
      <c r="E75" s="172">
        <v>176.26485</v>
      </c>
      <c r="F75" s="173"/>
      <c r="G75" s="174">
        <f t="shared" si="14"/>
        <v>0</v>
      </c>
      <c r="H75" s="155"/>
      <c r="I75" s="154">
        <f t="shared" si="15"/>
        <v>0</v>
      </c>
      <c r="J75" s="155"/>
      <c r="K75" s="154">
        <f t="shared" si="16"/>
        <v>0</v>
      </c>
      <c r="L75" s="154">
        <v>21</v>
      </c>
      <c r="M75" s="154">
        <f t="shared" si="17"/>
        <v>0</v>
      </c>
      <c r="N75" s="154">
        <v>0</v>
      </c>
      <c r="O75" s="154">
        <f t="shared" si="18"/>
        <v>0</v>
      </c>
      <c r="P75" s="154">
        <v>2.85</v>
      </c>
      <c r="Q75" s="154">
        <f t="shared" si="19"/>
        <v>502.35</v>
      </c>
      <c r="R75" s="154"/>
      <c r="S75" s="154" t="s">
        <v>157</v>
      </c>
      <c r="T75" s="154" t="s">
        <v>256</v>
      </c>
      <c r="U75" s="154">
        <v>17.606999999999999</v>
      </c>
      <c r="V75" s="154">
        <f t="shared" si="20"/>
        <v>3103.5</v>
      </c>
      <c r="W75" s="154"/>
      <c r="X75" s="154" t="s">
        <v>158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159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69">
        <v>58</v>
      </c>
      <c r="B76" s="170" t="s">
        <v>287</v>
      </c>
      <c r="C76" s="177" t="s">
        <v>288</v>
      </c>
      <c r="D76" s="171" t="s">
        <v>156</v>
      </c>
      <c r="E76" s="172">
        <v>51.257959999999997</v>
      </c>
      <c r="F76" s="173"/>
      <c r="G76" s="174">
        <f t="shared" si="14"/>
        <v>0</v>
      </c>
      <c r="H76" s="155"/>
      <c r="I76" s="154">
        <f t="shared" si="15"/>
        <v>0</v>
      </c>
      <c r="J76" s="155"/>
      <c r="K76" s="154">
        <f t="shared" si="16"/>
        <v>0</v>
      </c>
      <c r="L76" s="154">
        <v>21</v>
      </c>
      <c r="M76" s="154">
        <f t="shared" si="17"/>
        <v>0</v>
      </c>
      <c r="N76" s="154">
        <v>1.2800000000000001E-3</v>
      </c>
      <c r="O76" s="154">
        <f t="shared" si="18"/>
        <v>7.0000000000000007E-2</v>
      </c>
      <c r="P76" s="154">
        <v>1.8</v>
      </c>
      <c r="Q76" s="154">
        <f t="shared" si="19"/>
        <v>92.26</v>
      </c>
      <c r="R76" s="154"/>
      <c r="S76" s="154" t="s">
        <v>157</v>
      </c>
      <c r="T76" s="154" t="s">
        <v>157</v>
      </c>
      <c r="U76" s="154">
        <v>1.52</v>
      </c>
      <c r="V76" s="154">
        <f t="shared" si="20"/>
        <v>77.91</v>
      </c>
      <c r="W76" s="154"/>
      <c r="X76" s="154" t="s">
        <v>158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159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9">
        <v>59</v>
      </c>
      <c r="B77" s="170" t="s">
        <v>289</v>
      </c>
      <c r="C77" s="177" t="s">
        <v>290</v>
      </c>
      <c r="D77" s="171" t="s">
        <v>156</v>
      </c>
      <c r="E77" s="172">
        <v>9.9860000000000007</v>
      </c>
      <c r="F77" s="173"/>
      <c r="G77" s="174">
        <f t="shared" si="14"/>
        <v>0</v>
      </c>
      <c r="H77" s="155"/>
      <c r="I77" s="154">
        <f t="shared" si="15"/>
        <v>0</v>
      </c>
      <c r="J77" s="155"/>
      <c r="K77" s="154">
        <f t="shared" si="16"/>
        <v>0</v>
      </c>
      <c r="L77" s="154">
        <v>21</v>
      </c>
      <c r="M77" s="154">
        <f t="shared" si="17"/>
        <v>0</v>
      </c>
      <c r="N77" s="154">
        <v>0</v>
      </c>
      <c r="O77" s="154">
        <f t="shared" si="18"/>
        <v>0</v>
      </c>
      <c r="P77" s="154">
        <v>2.2000000000000002</v>
      </c>
      <c r="Q77" s="154">
        <f t="shared" si="19"/>
        <v>21.97</v>
      </c>
      <c r="R77" s="154"/>
      <c r="S77" s="154" t="s">
        <v>157</v>
      </c>
      <c r="T77" s="154" t="s">
        <v>157</v>
      </c>
      <c r="U77" s="154">
        <v>5.867</v>
      </c>
      <c r="V77" s="154">
        <f t="shared" si="20"/>
        <v>58.59</v>
      </c>
      <c r="W77" s="154"/>
      <c r="X77" s="154" t="s">
        <v>158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159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69">
        <v>60</v>
      </c>
      <c r="B78" s="170" t="s">
        <v>291</v>
      </c>
      <c r="C78" s="177" t="s">
        <v>292</v>
      </c>
      <c r="D78" s="171" t="s">
        <v>156</v>
      </c>
      <c r="E78" s="172">
        <v>9.9860000000000007</v>
      </c>
      <c r="F78" s="173"/>
      <c r="G78" s="174">
        <f t="shared" si="14"/>
        <v>0</v>
      </c>
      <c r="H78" s="155"/>
      <c r="I78" s="154">
        <f t="shared" si="15"/>
        <v>0</v>
      </c>
      <c r="J78" s="155"/>
      <c r="K78" s="154">
        <f t="shared" si="16"/>
        <v>0</v>
      </c>
      <c r="L78" s="154">
        <v>21</v>
      </c>
      <c r="M78" s="154">
        <f t="shared" si="17"/>
        <v>0</v>
      </c>
      <c r="N78" s="154">
        <v>0</v>
      </c>
      <c r="O78" s="154">
        <f t="shared" si="18"/>
        <v>0</v>
      </c>
      <c r="P78" s="154">
        <v>0</v>
      </c>
      <c r="Q78" s="154">
        <f t="shared" si="19"/>
        <v>0</v>
      </c>
      <c r="R78" s="154"/>
      <c r="S78" s="154" t="s">
        <v>157</v>
      </c>
      <c r="T78" s="154" t="s">
        <v>157</v>
      </c>
      <c r="U78" s="154">
        <v>4.0289999999999999</v>
      </c>
      <c r="V78" s="154">
        <f t="shared" si="20"/>
        <v>40.229999999999997</v>
      </c>
      <c r="W78" s="154"/>
      <c r="X78" s="154" t="s">
        <v>158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159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69">
        <v>61</v>
      </c>
      <c r="B79" s="170" t="s">
        <v>293</v>
      </c>
      <c r="C79" s="177" t="s">
        <v>294</v>
      </c>
      <c r="D79" s="171" t="s">
        <v>172</v>
      </c>
      <c r="E79" s="172">
        <v>15.9</v>
      </c>
      <c r="F79" s="173"/>
      <c r="G79" s="174">
        <f t="shared" si="14"/>
        <v>0</v>
      </c>
      <c r="H79" s="155"/>
      <c r="I79" s="154">
        <f t="shared" si="15"/>
        <v>0</v>
      </c>
      <c r="J79" s="155"/>
      <c r="K79" s="154">
        <f t="shared" si="16"/>
        <v>0</v>
      </c>
      <c r="L79" s="154">
        <v>21</v>
      </c>
      <c r="M79" s="154">
        <f t="shared" si="17"/>
        <v>0</v>
      </c>
      <c r="N79" s="154">
        <v>1.17E-3</v>
      </c>
      <c r="O79" s="154">
        <f t="shared" si="18"/>
        <v>0.02</v>
      </c>
      <c r="P79" s="154">
        <v>7.5999999999999998E-2</v>
      </c>
      <c r="Q79" s="154">
        <f t="shared" si="19"/>
        <v>1.21</v>
      </c>
      <c r="R79" s="154"/>
      <c r="S79" s="154" t="s">
        <v>157</v>
      </c>
      <c r="T79" s="154" t="s">
        <v>157</v>
      </c>
      <c r="U79" s="154">
        <v>0.93899999999999995</v>
      </c>
      <c r="V79" s="154">
        <f t="shared" si="20"/>
        <v>14.93</v>
      </c>
      <c r="W79" s="154"/>
      <c r="X79" s="154" t="s">
        <v>158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159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69">
        <v>62</v>
      </c>
      <c r="B80" s="170" t="s">
        <v>295</v>
      </c>
      <c r="C80" s="177" t="s">
        <v>296</v>
      </c>
      <c r="D80" s="171" t="s">
        <v>172</v>
      </c>
      <c r="E80" s="172">
        <v>15.36</v>
      </c>
      <c r="F80" s="173"/>
      <c r="G80" s="174">
        <f t="shared" si="14"/>
        <v>0</v>
      </c>
      <c r="H80" s="155"/>
      <c r="I80" s="154">
        <f t="shared" si="15"/>
        <v>0</v>
      </c>
      <c r="J80" s="155"/>
      <c r="K80" s="154">
        <f t="shared" si="16"/>
        <v>0</v>
      </c>
      <c r="L80" s="154">
        <v>21</v>
      </c>
      <c r="M80" s="154">
        <f t="shared" si="17"/>
        <v>0</v>
      </c>
      <c r="N80" s="154">
        <v>1E-3</v>
      </c>
      <c r="O80" s="154">
        <f t="shared" si="18"/>
        <v>0.02</v>
      </c>
      <c r="P80" s="154">
        <v>6.3E-2</v>
      </c>
      <c r="Q80" s="154">
        <f t="shared" si="19"/>
        <v>0.97</v>
      </c>
      <c r="R80" s="154"/>
      <c r="S80" s="154" t="s">
        <v>157</v>
      </c>
      <c r="T80" s="154" t="s">
        <v>157</v>
      </c>
      <c r="U80" s="154">
        <v>0.71799999999999997</v>
      </c>
      <c r="V80" s="154">
        <f t="shared" si="20"/>
        <v>11.03</v>
      </c>
      <c r="W80" s="154"/>
      <c r="X80" s="154" t="s">
        <v>158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159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69">
        <v>63</v>
      </c>
      <c r="B81" s="170" t="s">
        <v>297</v>
      </c>
      <c r="C81" s="177" t="s">
        <v>298</v>
      </c>
      <c r="D81" s="171" t="s">
        <v>172</v>
      </c>
      <c r="E81" s="172">
        <v>59.253120000000003</v>
      </c>
      <c r="F81" s="173"/>
      <c r="G81" s="174">
        <f t="shared" si="14"/>
        <v>0</v>
      </c>
      <c r="H81" s="155"/>
      <c r="I81" s="154">
        <f t="shared" si="15"/>
        <v>0</v>
      </c>
      <c r="J81" s="155"/>
      <c r="K81" s="154">
        <f t="shared" si="16"/>
        <v>0</v>
      </c>
      <c r="L81" s="154">
        <v>21</v>
      </c>
      <c r="M81" s="154">
        <f t="shared" si="17"/>
        <v>0</v>
      </c>
      <c r="N81" s="154">
        <v>0</v>
      </c>
      <c r="O81" s="154">
        <f t="shared" si="18"/>
        <v>0</v>
      </c>
      <c r="P81" s="154">
        <v>0.05</v>
      </c>
      <c r="Q81" s="154">
        <f t="shared" si="19"/>
        <v>2.96</v>
      </c>
      <c r="R81" s="154"/>
      <c r="S81" s="154" t="s">
        <v>157</v>
      </c>
      <c r="T81" s="154" t="s">
        <v>157</v>
      </c>
      <c r="U81" s="154">
        <v>0.33</v>
      </c>
      <c r="V81" s="154">
        <f t="shared" si="20"/>
        <v>19.55</v>
      </c>
      <c r="W81" s="154"/>
      <c r="X81" s="154" t="s">
        <v>158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159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69">
        <v>64</v>
      </c>
      <c r="B82" s="170" t="s">
        <v>299</v>
      </c>
      <c r="C82" s="177" t="s">
        <v>300</v>
      </c>
      <c r="D82" s="171" t="s">
        <v>172</v>
      </c>
      <c r="E82" s="172">
        <v>831.00374999999997</v>
      </c>
      <c r="F82" s="173"/>
      <c r="G82" s="174">
        <f t="shared" si="14"/>
        <v>0</v>
      </c>
      <c r="H82" s="155"/>
      <c r="I82" s="154">
        <f t="shared" si="15"/>
        <v>0</v>
      </c>
      <c r="J82" s="155"/>
      <c r="K82" s="154">
        <f t="shared" si="16"/>
        <v>0</v>
      </c>
      <c r="L82" s="154">
        <v>21</v>
      </c>
      <c r="M82" s="154">
        <f t="shared" si="17"/>
        <v>0</v>
      </c>
      <c r="N82" s="154">
        <v>0</v>
      </c>
      <c r="O82" s="154">
        <f t="shared" si="18"/>
        <v>0</v>
      </c>
      <c r="P82" s="154">
        <v>4.5999999999999999E-2</v>
      </c>
      <c r="Q82" s="154">
        <f t="shared" si="19"/>
        <v>38.229999999999997</v>
      </c>
      <c r="R82" s="154"/>
      <c r="S82" s="154" t="s">
        <v>157</v>
      </c>
      <c r="T82" s="154" t="s">
        <v>157</v>
      </c>
      <c r="U82" s="154">
        <v>0.26</v>
      </c>
      <c r="V82" s="154">
        <f t="shared" si="20"/>
        <v>216.06</v>
      </c>
      <c r="W82" s="154"/>
      <c r="X82" s="154" t="s">
        <v>158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159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69">
        <v>65</v>
      </c>
      <c r="B83" s="170" t="s">
        <v>301</v>
      </c>
      <c r="C83" s="177" t="s">
        <v>302</v>
      </c>
      <c r="D83" s="171" t="s">
        <v>172</v>
      </c>
      <c r="E83" s="172">
        <v>855.26451999999995</v>
      </c>
      <c r="F83" s="173"/>
      <c r="G83" s="174">
        <f t="shared" si="14"/>
        <v>0</v>
      </c>
      <c r="H83" s="155"/>
      <c r="I83" s="154">
        <f t="shared" si="15"/>
        <v>0</v>
      </c>
      <c r="J83" s="155"/>
      <c r="K83" s="154">
        <f t="shared" si="16"/>
        <v>0</v>
      </c>
      <c r="L83" s="154">
        <v>21</v>
      </c>
      <c r="M83" s="154">
        <f t="shared" si="17"/>
        <v>0</v>
      </c>
      <c r="N83" s="154">
        <v>0</v>
      </c>
      <c r="O83" s="154">
        <f t="shared" si="18"/>
        <v>0</v>
      </c>
      <c r="P83" s="154">
        <v>5.8999999999999997E-2</v>
      </c>
      <c r="Q83" s="154">
        <f t="shared" si="19"/>
        <v>50.46</v>
      </c>
      <c r="R83" s="154"/>
      <c r="S83" s="154" t="s">
        <v>157</v>
      </c>
      <c r="T83" s="154" t="s">
        <v>157</v>
      </c>
      <c r="U83" s="154">
        <v>0.2</v>
      </c>
      <c r="V83" s="154">
        <f t="shared" si="20"/>
        <v>171.05</v>
      </c>
      <c r="W83" s="154"/>
      <c r="X83" s="154" t="s">
        <v>158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159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x14ac:dyDescent="0.2">
      <c r="A84" s="157" t="s">
        <v>152</v>
      </c>
      <c r="B84" s="158" t="s">
        <v>84</v>
      </c>
      <c r="C84" s="176" t="s">
        <v>85</v>
      </c>
      <c r="D84" s="159"/>
      <c r="E84" s="160"/>
      <c r="F84" s="161"/>
      <c r="G84" s="162">
        <f>SUMIF(AG85:AG85,"&lt;&gt;NOR",G85:G85)</f>
        <v>0</v>
      </c>
      <c r="H84" s="156"/>
      <c r="I84" s="156">
        <f>SUM(I85:I85)</f>
        <v>0</v>
      </c>
      <c r="J84" s="156"/>
      <c r="K84" s="156">
        <f>SUM(K85:K85)</f>
        <v>0</v>
      </c>
      <c r="L84" s="156"/>
      <c r="M84" s="156">
        <f>SUM(M85:M85)</f>
        <v>0</v>
      </c>
      <c r="N84" s="156"/>
      <c r="O84" s="156">
        <f>SUM(O85:O85)</f>
        <v>0</v>
      </c>
      <c r="P84" s="156"/>
      <c r="Q84" s="156">
        <f>SUM(Q85:Q85)</f>
        <v>0</v>
      </c>
      <c r="R84" s="156"/>
      <c r="S84" s="156"/>
      <c r="T84" s="156"/>
      <c r="U84" s="156"/>
      <c r="V84" s="156">
        <f>SUM(V85:V85)</f>
        <v>128.27000000000001</v>
      </c>
      <c r="W84" s="156"/>
      <c r="X84" s="156"/>
      <c r="AG84" t="s">
        <v>153</v>
      </c>
    </row>
    <row r="85" spans="1:60" outlineLevel="1" x14ac:dyDescent="0.2">
      <c r="A85" s="169">
        <v>66</v>
      </c>
      <c r="B85" s="170" t="s">
        <v>303</v>
      </c>
      <c r="C85" s="177" t="s">
        <v>304</v>
      </c>
      <c r="D85" s="171" t="s">
        <v>221</v>
      </c>
      <c r="E85" s="172">
        <v>417.81092999999998</v>
      </c>
      <c r="F85" s="173"/>
      <c r="G85" s="174">
        <f>ROUND(E85*F85,2)</f>
        <v>0</v>
      </c>
      <c r="H85" s="155"/>
      <c r="I85" s="154">
        <f>ROUND(E85*H85,2)</f>
        <v>0</v>
      </c>
      <c r="J85" s="155"/>
      <c r="K85" s="154">
        <f>ROUND(E85*J85,2)</f>
        <v>0</v>
      </c>
      <c r="L85" s="154">
        <v>21</v>
      </c>
      <c r="M85" s="154">
        <f>G85*(1+L85/100)</f>
        <v>0</v>
      </c>
      <c r="N85" s="154">
        <v>0</v>
      </c>
      <c r="O85" s="154">
        <f>ROUND(E85*N85,2)</f>
        <v>0</v>
      </c>
      <c r="P85" s="154">
        <v>0</v>
      </c>
      <c r="Q85" s="154">
        <f>ROUND(E85*P85,2)</f>
        <v>0</v>
      </c>
      <c r="R85" s="154"/>
      <c r="S85" s="154" t="s">
        <v>157</v>
      </c>
      <c r="T85" s="154" t="s">
        <v>157</v>
      </c>
      <c r="U85" s="154">
        <v>0.307</v>
      </c>
      <c r="V85" s="154">
        <f>ROUND(E85*U85,2)</f>
        <v>128.27000000000001</v>
      </c>
      <c r="W85" s="154"/>
      <c r="X85" s="154" t="s">
        <v>305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306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157" t="s">
        <v>152</v>
      </c>
      <c r="B86" s="158" t="s">
        <v>86</v>
      </c>
      <c r="C86" s="176" t="s">
        <v>87</v>
      </c>
      <c r="D86" s="159"/>
      <c r="E86" s="160"/>
      <c r="F86" s="161"/>
      <c r="G86" s="162">
        <f>SUMIF(AG87:AG88,"&lt;&gt;NOR",G87:G88)</f>
        <v>0</v>
      </c>
      <c r="H86" s="156"/>
      <c r="I86" s="156">
        <f>SUM(I87:I88)</f>
        <v>0</v>
      </c>
      <c r="J86" s="156"/>
      <c r="K86" s="156">
        <f>SUM(K87:K88)</f>
        <v>0</v>
      </c>
      <c r="L86" s="156"/>
      <c r="M86" s="156">
        <f>SUM(M87:M88)</f>
        <v>0</v>
      </c>
      <c r="N86" s="156"/>
      <c r="O86" s="156">
        <f>SUM(O87:O88)</f>
        <v>0.15</v>
      </c>
      <c r="P86" s="156"/>
      <c r="Q86" s="156">
        <f>SUM(Q87:Q88)</f>
        <v>0</v>
      </c>
      <c r="R86" s="156"/>
      <c r="S86" s="156"/>
      <c r="T86" s="156"/>
      <c r="U86" s="156"/>
      <c r="V86" s="156">
        <f>SUM(V87:V88)</f>
        <v>16.329999999999998</v>
      </c>
      <c r="W86" s="156"/>
      <c r="X86" s="156"/>
      <c r="AG86" t="s">
        <v>153</v>
      </c>
    </row>
    <row r="87" spans="1:60" ht="22.5" outlineLevel="1" x14ac:dyDescent="0.2">
      <c r="A87" s="169">
        <v>67</v>
      </c>
      <c r="B87" s="170" t="s">
        <v>307</v>
      </c>
      <c r="C87" s="177" t="s">
        <v>308</v>
      </c>
      <c r="D87" s="171" t="s">
        <v>172</v>
      </c>
      <c r="E87" s="172">
        <v>41.8</v>
      </c>
      <c r="F87" s="173"/>
      <c r="G87" s="174">
        <f>ROUND(E87*F87,2)</f>
        <v>0</v>
      </c>
      <c r="H87" s="155"/>
      <c r="I87" s="154">
        <f>ROUND(E87*H87,2)</f>
        <v>0</v>
      </c>
      <c r="J87" s="155"/>
      <c r="K87" s="154">
        <f>ROUND(E87*J87,2)</f>
        <v>0</v>
      </c>
      <c r="L87" s="154">
        <v>21</v>
      </c>
      <c r="M87" s="154">
        <f>G87*(1+L87/100)</f>
        <v>0</v>
      </c>
      <c r="N87" s="154">
        <v>3.6800000000000001E-3</v>
      </c>
      <c r="O87" s="154">
        <f>ROUND(E87*N87,2)</f>
        <v>0.15</v>
      </c>
      <c r="P87" s="154">
        <v>0</v>
      </c>
      <c r="Q87" s="154">
        <f>ROUND(E87*P87,2)</f>
        <v>0</v>
      </c>
      <c r="R87" s="154"/>
      <c r="S87" s="154" t="s">
        <v>157</v>
      </c>
      <c r="T87" s="154" t="s">
        <v>157</v>
      </c>
      <c r="U87" s="154">
        <v>0.38500000000000001</v>
      </c>
      <c r="V87" s="154">
        <f>ROUND(E87*U87,2)</f>
        <v>16.09</v>
      </c>
      <c r="W87" s="154"/>
      <c r="X87" s="154" t="s">
        <v>158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159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69">
        <v>68</v>
      </c>
      <c r="B88" s="170" t="s">
        <v>309</v>
      </c>
      <c r="C88" s="177" t="s">
        <v>310</v>
      </c>
      <c r="D88" s="171" t="s">
        <v>221</v>
      </c>
      <c r="E88" s="172">
        <v>0.15382000000000001</v>
      </c>
      <c r="F88" s="173"/>
      <c r="G88" s="174">
        <f>ROUND(E88*F88,2)</f>
        <v>0</v>
      </c>
      <c r="H88" s="155"/>
      <c r="I88" s="154">
        <f>ROUND(E88*H88,2)</f>
        <v>0</v>
      </c>
      <c r="J88" s="155"/>
      <c r="K88" s="154">
        <f>ROUND(E88*J88,2)</f>
        <v>0</v>
      </c>
      <c r="L88" s="154">
        <v>21</v>
      </c>
      <c r="M88" s="154">
        <f>G88*(1+L88/100)</f>
        <v>0</v>
      </c>
      <c r="N88" s="154">
        <v>0</v>
      </c>
      <c r="O88" s="154">
        <f>ROUND(E88*N88,2)</f>
        <v>0</v>
      </c>
      <c r="P88" s="154">
        <v>0</v>
      </c>
      <c r="Q88" s="154">
        <f>ROUND(E88*P88,2)</f>
        <v>0</v>
      </c>
      <c r="R88" s="154"/>
      <c r="S88" s="154" t="s">
        <v>157</v>
      </c>
      <c r="T88" s="154" t="s">
        <v>157</v>
      </c>
      <c r="U88" s="154">
        <v>1.5669999999999999</v>
      </c>
      <c r="V88" s="154">
        <f>ROUND(E88*U88,2)</f>
        <v>0.24</v>
      </c>
      <c r="W88" s="154"/>
      <c r="X88" s="154" t="s">
        <v>305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311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157" t="s">
        <v>152</v>
      </c>
      <c r="B89" s="158" t="s">
        <v>88</v>
      </c>
      <c r="C89" s="176" t="s">
        <v>89</v>
      </c>
      <c r="D89" s="159"/>
      <c r="E89" s="160"/>
      <c r="F89" s="161"/>
      <c r="G89" s="162">
        <f>SUMIF(AG90:AG94,"&lt;&gt;NOR",G90:G94)</f>
        <v>0</v>
      </c>
      <c r="H89" s="156"/>
      <c r="I89" s="156">
        <f>SUM(I90:I94)</f>
        <v>0</v>
      </c>
      <c r="J89" s="156"/>
      <c r="K89" s="156">
        <f>SUM(K90:K94)</f>
        <v>0</v>
      </c>
      <c r="L89" s="156"/>
      <c r="M89" s="156">
        <f>SUM(M90:M94)</f>
        <v>0</v>
      </c>
      <c r="N89" s="156"/>
      <c r="O89" s="156">
        <f>SUM(O90:O94)</f>
        <v>0.06</v>
      </c>
      <c r="P89" s="156"/>
      <c r="Q89" s="156">
        <f>SUM(Q90:Q94)</f>
        <v>0</v>
      </c>
      <c r="R89" s="156"/>
      <c r="S89" s="156"/>
      <c r="T89" s="156"/>
      <c r="U89" s="156"/>
      <c r="V89" s="156">
        <f>SUM(V90:V94)</f>
        <v>20.130000000000003</v>
      </c>
      <c r="W89" s="156"/>
      <c r="X89" s="156"/>
      <c r="AG89" t="s">
        <v>153</v>
      </c>
    </row>
    <row r="90" spans="1:60" outlineLevel="1" x14ac:dyDescent="0.2">
      <c r="A90" s="169">
        <v>69</v>
      </c>
      <c r="B90" s="170" t="s">
        <v>312</v>
      </c>
      <c r="C90" s="177" t="s">
        <v>313</v>
      </c>
      <c r="D90" s="171" t="s">
        <v>172</v>
      </c>
      <c r="E90" s="172">
        <v>118.7025</v>
      </c>
      <c r="F90" s="173"/>
      <c r="G90" s="174">
        <f>ROUND(E90*F90,2)</f>
        <v>0</v>
      </c>
      <c r="H90" s="155"/>
      <c r="I90" s="154">
        <f>ROUND(E90*H90,2)</f>
        <v>0</v>
      </c>
      <c r="J90" s="155"/>
      <c r="K90" s="154">
        <f>ROUND(E90*J90,2)</f>
        <v>0</v>
      </c>
      <c r="L90" s="154">
        <v>21</v>
      </c>
      <c r="M90" s="154">
        <f>G90*(1+L90/100)</f>
        <v>0</v>
      </c>
      <c r="N90" s="154">
        <v>0</v>
      </c>
      <c r="O90" s="154">
        <f>ROUND(E90*N90,2)</f>
        <v>0</v>
      </c>
      <c r="P90" s="154">
        <v>0</v>
      </c>
      <c r="Q90" s="154">
        <f>ROUND(E90*P90,2)</f>
        <v>0</v>
      </c>
      <c r="R90" s="154"/>
      <c r="S90" s="154" t="s">
        <v>157</v>
      </c>
      <c r="T90" s="154" t="s">
        <v>157</v>
      </c>
      <c r="U90" s="154">
        <v>0.08</v>
      </c>
      <c r="V90" s="154">
        <f>ROUND(E90*U90,2)</f>
        <v>9.5</v>
      </c>
      <c r="W90" s="154"/>
      <c r="X90" s="154" t="s">
        <v>158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159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69">
        <v>70</v>
      </c>
      <c r="B91" s="170" t="s">
        <v>314</v>
      </c>
      <c r="C91" s="177" t="s">
        <v>315</v>
      </c>
      <c r="D91" s="171" t="s">
        <v>172</v>
      </c>
      <c r="E91" s="172">
        <v>118.7025</v>
      </c>
      <c r="F91" s="173"/>
      <c r="G91" s="174">
        <f>ROUND(E91*F91,2)</f>
        <v>0</v>
      </c>
      <c r="H91" s="155"/>
      <c r="I91" s="154">
        <f>ROUND(E91*H91,2)</f>
        <v>0</v>
      </c>
      <c r="J91" s="155"/>
      <c r="K91" s="154">
        <f>ROUND(E91*J91,2)</f>
        <v>0</v>
      </c>
      <c r="L91" s="154">
        <v>21</v>
      </c>
      <c r="M91" s="154">
        <f>G91*(1+L91/100)</f>
        <v>0</v>
      </c>
      <c r="N91" s="154">
        <v>0</v>
      </c>
      <c r="O91" s="154">
        <f>ROUND(E91*N91,2)</f>
        <v>0</v>
      </c>
      <c r="P91" s="154">
        <v>0</v>
      </c>
      <c r="Q91" s="154">
        <f>ROUND(E91*P91,2)</f>
        <v>0</v>
      </c>
      <c r="R91" s="154"/>
      <c r="S91" s="154" t="s">
        <v>157</v>
      </c>
      <c r="T91" s="154" t="s">
        <v>157</v>
      </c>
      <c r="U91" s="154">
        <v>7.0000000000000007E-2</v>
      </c>
      <c r="V91" s="154">
        <f>ROUND(E91*U91,2)</f>
        <v>8.31</v>
      </c>
      <c r="W91" s="154"/>
      <c r="X91" s="154" t="s">
        <v>158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159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69">
        <v>71</v>
      </c>
      <c r="B92" s="170" t="s">
        <v>316</v>
      </c>
      <c r="C92" s="177" t="s">
        <v>317</v>
      </c>
      <c r="D92" s="171" t="s">
        <v>202</v>
      </c>
      <c r="E92" s="172">
        <v>44.2</v>
      </c>
      <c r="F92" s="173"/>
      <c r="G92" s="174">
        <f>ROUND(E92*F92,2)</f>
        <v>0</v>
      </c>
      <c r="H92" s="155"/>
      <c r="I92" s="154">
        <f>ROUND(E92*H92,2)</f>
        <v>0</v>
      </c>
      <c r="J92" s="155"/>
      <c r="K92" s="154">
        <f>ROUND(E92*J92,2)</f>
        <v>0</v>
      </c>
      <c r="L92" s="154">
        <v>21</v>
      </c>
      <c r="M92" s="154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4"/>
      <c r="S92" s="154" t="s">
        <v>157</v>
      </c>
      <c r="T92" s="154" t="s">
        <v>157</v>
      </c>
      <c r="U92" s="154">
        <v>0.05</v>
      </c>
      <c r="V92" s="154">
        <f>ROUND(E92*U92,2)</f>
        <v>2.21</v>
      </c>
      <c r="W92" s="154"/>
      <c r="X92" s="154" t="s">
        <v>158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159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1" x14ac:dyDescent="0.2">
      <c r="A93" s="169">
        <v>72</v>
      </c>
      <c r="B93" s="170" t="s">
        <v>318</v>
      </c>
      <c r="C93" s="177" t="s">
        <v>319</v>
      </c>
      <c r="D93" s="171" t="s">
        <v>172</v>
      </c>
      <c r="E93" s="172">
        <v>124.63763</v>
      </c>
      <c r="F93" s="173"/>
      <c r="G93" s="174">
        <f>ROUND(E93*F93,2)</f>
        <v>0</v>
      </c>
      <c r="H93" s="155"/>
      <c r="I93" s="154">
        <f>ROUND(E93*H93,2)</f>
        <v>0</v>
      </c>
      <c r="J93" s="155"/>
      <c r="K93" s="154">
        <f>ROUND(E93*J93,2)</f>
        <v>0</v>
      </c>
      <c r="L93" s="154">
        <v>21</v>
      </c>
      <c r="M93" s="154">
        <f>G93*(1+L93/100)</f>
        <v>0</v>
      </c>
      <c r="N93" s="154">
        <v>5.0000000000000001E-4</v>
      </c>
      <c r="O93" s="154">
        <f>ROUND(E93*N93,2)</f>
        <v>0.06</v>
      </c>
      <c r="P93" s="154">
        <v>0</v>
      </c>
      <c r="Q93" s="154">
        <f>ROUND(E93*P93,2)</f>
        <v>0</v>
      </c>
      <c r="R93" s="154" t="s">
        <v>240</v>
      </c>
      <c r="S93" s="154" t="s">
        <v>157</v>
      </c>
      <c r="T93" s="154" t="s">
        <v>157</v>
      </c>
      <c r="U93" s="154">
        <v>0</v>
      </c>
      <c r="V93" s="154">
        <f>ROUND(E93*U93,2)</f>
        <v>0</v>
      </c>
      <c r="W93" s="154"/>
      <c r="X93" s="154" t="s">
        <v>241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242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69">
        <v>73</v>
      </c>
      <c r="B94" s="170" t="s">
        <v>320</v>
      </c>
      <c r="C94" s="177" t="s">
        <v>321</v>
      </c>
      <c r="D94" s="171" t="s">
        <v>221</v>
      </c>
      <c r="E94" s="172">
        <v>6.232E-2</v>
      </c>
      <c r="F94" s="173"/>
      <c r="G94" s="174">
        <f>ROUND(E94*F94,2)</f>
        <v>0</v>
      </c>
      <c r="H94" s="155"/>
      <c r="I94" s="154">
        <f>ROUND(E94*H94,2)</f>
        <v>0</v>
      </c>
      <c r="J94" s="155"/>
      <c r="K94" s="154">
        <f>ROUND(E94*J94,2)</f>
        <v>0</v>
      </c>
      <c r="L94" s="154">
        <v>21</v>
      </c>
      <c r="M94" s="154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4"/>
      <c r="S94" s="154" t="s">
        <v>157</v>
      </c>
      <c r="T94" s="154" t="s">
        <v>157</v>
      </c>
      <c r="U94" s="154">
        <v>1.831</v>
      </c>
      <c r="V94" s="154">
        <f>ROUND(E94*U94,2)</f>
        <v>0.11</v>
      </c>
      <c r="W94" s="154"/>
      <c r="X94" s="154" t="s">
        <v>305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306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x14ac:dyDescent="0.2">
      <c r="A95" s="157" t="s">
        <v>152</v>
      </c>
      <c r="B95" s="158" t="s">
        <v>90</v>
      </c>
      <c r="C95" s="176" t="s">
        <v>91</v>
      </c>
      <c r="D95" s="159"/>
      <c r="E95" s="160"/>
      <c r="F95" s="161"/>
      <c r="G95" s="162">
        <f>SUMIF(AG96:AG96,"&lt;&gt;NOR",G96:G96)</f>
        <v>0</v>
      </c>
      <c r="H95" s="156"/>
      <c r="I95" s="156">
        <f>SUM(I96:I96)</f>
        <v>0</v>
      </c>
      <c r="J95" s="156"/>
      <c r="K95" s="156">
        <f>SUM(K96:K96)</f>
        <v>0</v>
      </c>
      <c r="L95" s="156"/>
      <c r="M95" s="156">
        <f>SUM(M96:M96)</f>
        <v>0</v>
      </c>
      <c r="N95" s="156"/>
      <c r="O95" s="156">
        <f>SUM(O96:O96)</f>
        <v>0</v>
      </c>
      <c r="P95" s="156"/>
      <c r="Q95" s="156">
        <f>SUM(Q96:Q96)</f>
        <v>0</v>
      </c>
      <c r="R95" s="156"/>
      <c r="S95" s="156"/>
      <c r="T95" s="156"/>
      <c r="U95" s="156"/>
      <c r="V95" s="156">
        <f>SUM(V96:V96)</f>
        <v>0</v>
      </c>
      <c r="W95" s="156"/>
      <c r="X95" s="156"/>
      <c r="AG95" t="s">
        <v>153</v>
      </c>
    </row>
    <row r="96" spans="1:60" outlineLevel="1" x14ac:dyDescent="0.2">
      <c r="A96" s="169">
        <v>74</v>
      </c>
      <c r="B96" s="170" t="s">
        <v>322</v>
      </c>
      <c r="C96" s="177" t="s">
        <v>323</v>
      </c>
      <c r="D96" s="171" t="s">
        <v>324</v>
      </c>
      <c r="E96" s="172">
        <v>1</v>
      </c>
      <c r="F96" s="173"/>
      <c r="G96" s="174">
        <f>ROUND(E96*F96,2)</f>
        <v>0</v>
      </c>
      <c r="H96" s="155"/>
      <c r="I96" s="154">
        <f>ROUND(E96*H96,2)</f>
        <v>0</v>
      </c>
      <c r="J96" s="155"/>
      <c r="K96" s="154">
        <f>ROUND(E96*J96,2)</f>
        <v>0</v>
      </c>
      <c r="L96" s="154">
        <v>21</v>
      </c>
      <c r="M96" s="154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4"/>
      <c r="S96" s="154" t="s">
        <v>255</v>
      </c>
      <c r="T96" s="154" t="s">
        <v>256</v>
      </c>
      <c r="U96" s="154">
        <v>0</v>
      </c>
      <c r="V96" s="154">
        <f>ROUND(E96*U96,2)</f>
        <v>0</v>
      </c>
      <c r="W96" s="154"/>
      <c r="X96" s="154" t="s">
        <v>158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159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x14ac:dyDescent="0.2">
      <c r="A97" s="157" t="s">
        <v>152</v>
      </c>
      <c r="B97" s="158" t="s">
        <v>92</v>
      </c>
      <c r="C97" s="176" t="s">
        <v>93</v>
      </c>
      <c r="D97" s="159"/>
      <c r="E97" s="160"/>
      <c r="F97" s="161"/>
      <c r="G97" s="162">
        <f>SUMIF(AG98:AG99,"&lt;&gt;NOR",G98:G99)</f>
        <v>0</v>
      </c>
      <c r="H97" s="156"/>
      <c r="I97" s="156">
        <f>SUM(I98:I99)</f>
        <v>0</v>
      </c>
      <c r="J97" s="156"/>
      <c r="K97" s="156">
        <f>SUM(K98:K99)</f>
        <v>0</v>
      </c>
      <c r="L97" s="156"/>
      <c r="M97" s="156">
        <f>SUM(M98:M99)</f>
        <v>0</v>
      </c>
      <c r="N97" s="156"/>
      <c r="O97" s="156">
        <f>SUM(O98:O99)</f>
        <v>0</v>
      </c>
      <c r="P97" s="156"/>
      <c r="Q97" s="156">
        <f>SUM(Q98:Q99)</f>
        <v>0</v>
      </c>
      <c r="R97" s="156"/>
      <c r="S97" s="156"/>
      <c r="T97" s="156"/>
      <c r="U97" s="156"/>
      <c r="V97" s="156">
        <f>SUM(V98:V99)</f>
        <v>0</v>
      </c>
      <c r="W97" s="156"/>
      <c r="X97" s="156"/>
      <c r="AG97" t="s">
        <v>153</v>
      </c>
    </row>
    <row r="98" spans="1:60" outlineLevel="1" x14ac:dyDescent="0.2">
      <c r="A98" s="169">
        <v>75</v>
      </c>
      <c r="B98" s="170" t="s">
        <v>325</v>
      </c>
      <c r="C98" s="177" t="s">
        <v>326</v>
      </c>
      <c r="D98" s="171" t="s">
        <v>324</v>
      </c>
      <c r="E98" s="172">
        <v>1</v>
      </c>
      <c r="F98" s="173"/>
      <c r="G98" s="174">
        <f>ROUND(E98*F98,2)</f>
        <v>0</v>
      </c>
      <c r="H98" s="155"/>
      <c r="I98" s="154">
        <f>ROUND(E98*H98,2)</f>
        <v>0</v>
      </c>
      <c r="J98" s="155"/>
      <c r="K98" s="154">
        <f>ROUND(E98*J98,2)</f>
        <v>0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</v>
      </c>
      <c r="Q98" s="154">
        <f>ROUND(E98*P98,2)</f>
        <v>0</v>
      </c>
      <c r="R98" s="154"/>
      <c r="S98" s="154" t="s">
        <v>255</v>
      </c>
      <c r="T98" s="154" t="s">
        <v>256</v>
      </c>
      <c r="U98" s="154">
        <v>0</v>
      </c>
      <c r="V98" s="154">
        <f>ROUND(E98*U98,2)</f>
        <v>0</v>
      </c>
      <c r="W98" s="154"/>
      <c r="X98" s="154" t="s">
        <v>158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159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69">
        <v>76</v>
      </c>
      <c r="B99" s="170" t="s">
        <v>327</v>
      </c>
      <c r="C99" s="177" t="s">
        <v>328</v>
      </c>
      <c r="D99" s="171" t="s">
        <v>324</v>
      </c>
      <c r="E99" s="172">
        <v>1</v>
      </c>
      <c r="F99" s="173"/>
      <c r="G99" s="174">
        <f>ROUND(E99*F99,2)</f>
        <v>0</v>
      </c>
      <c r="H99" s="155"/>
      <c r="I99" s="154">
        <f>ROUND(E99*H99,2)</f>
        <v>0</v>
      </c>
      <c r="J99" s="155"/>
      <c r="K99" s="154">
        <f>ROUND(E99*J99,2)</f>
        <v>0</v>
      </c>
      <c r="L99" s="154">
        <v>21</v>
      </c>
      <c r="M99" s="154">
        <f>G99*(1+L99/100)</f>
        <v>0</v>
      </c>
      <c r="N99" s="154">
        <v>0</v>
      </c>
      <c r="O99" s="154">
        <f>ROUND(E99*N99,2)</f>
        <v>0</v>
      </c>
      <c r="P99" s="154">
        <v>0</v>
      </c>
      <c r="Q99" s="154">
        <f>ROUND(E99*P99,2)</f>
        <v>0</v>
      </c>
      <c r="R99" s="154"/>
      <c r="S99" s="154" t="s">
        <v>255</v>
      </c>
      <c r="T99" s="154" t="s">
        <v>256</v>
      </c>
      <c r="U99" s="154">
        <v>0</v>
      </c>
      <c r="V99" s="154">
        <f>ROUND(E99*U99,2)</f>
        <v>0</v>
      </c>
      <c r="W99" s="154"/>
      <c r="X99" s="154" t="s">
        <v>158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159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x14ac:dyDescent="0.2">
      <c r="A100" s="157" t="s">
        <v>152</v>
      </c>
      <c r="B100" s="158" t="s">
        <v>94</v>
      </c>
      <c r="C100" s="176" t="s">
        <v>95</v>
      </c>
      <c r="D100" s="159"/>
      <c r="E100" s="160"/>
      <c r="F100" s="161"/>
      <c r="G100" s="162">
        <f>SUMIF(AG101:AG102,"&lt;&gt;NOR",G101:G102)</f>
        <v>0</v>
      </c>
      <c r="H100" s="156"/>
      <c r="I100" s="156">
        <f>SUM(I101:I102)</f>
        <v>0</v>
      </c>
      <c r="J100" s="156"/>
      <c r="K100" s="156">
        <f>SUM(K101:K102)</f>
        <v>0</v>
      </c>
      <c r="L100" s="156"/>
      <c r="M100" s="156">
        <f>SUM(M101:M102)</f>
        <v>0</v>
      </c>
      <c r="N100" s="156"/>
      <c r="O100" s="156">
        <f>SUM(O101:O102)</f>
        <v>0.01</v>
      </c>
      <c r="P100" s="156"/>
      <c r="Q100" s="156">
        <f>SUM(Q101:Q102)</f>
        <v>0</v>
      </c>
      <c r="R100" s="156"/>
      <c r="S100" s="156"/>
      <c r="T100" s="156"/>
      <c r="U100" s="156"/>
      <c r="V100" s="156">
        <f>SUM(V101:V102)</f>
        <v>8.8000000000000007</v>
      </c>
      <c r="W100" s="156"/>
      <c r="X100" s="156"/>
      <c r="AG100" t="s">
        <v>153</v>
      </c>
    </row>
    <row r="101" spans="1:60" ht="22.5" outlineLevel="1" x14ac:dyDescent="0.2">
      <c r="A101" s="169">
        <v>77</v>
      </c>
      <c r="B101" s="170" t="s">
        <v>329</v>
      </c>
      <c r="C101" s="177" t="s">
        <v>330</v>
      </c>
      <c r="D101" s="171" t="s">
        <v>181</v>
      </c>
      <c r="E101" s="172">
        <v>4</v>
      </c>
      <c r="F101" s="173"/>
      <c r="G101" s="174">
        <f>ROUND(E101*F101,2)</f>
        <v>0</v>
      </c>
      <c r="H101" s="155"/>
      <c r="I101" s="154">
        <f>ROUND(E101*H101,2)</f>
        <v>0</v>
      </c>
      <c r="J101" s="155"/>
      <c r="K101" s="154">
        <f>ROUND(E101*J101,2)</f>
        <v>0</v>
      </c>
      <c r="L101" s="154">
        <v>21</v>
      </c>
      <c r="M101" s="154">
        <f>G101*(1+L101/100)</f>
        <v>0</v>
      </c>
      <c r="N101" s="154">
        <v>2.97E-3</v>
      </c>
      <c r="O101" s="154">
        <f>ROUND(E101*N101,2)</f>
        <v>0.01</v>
      </c>
      <c r="P101" s="154">
        <v>0</v>
      </c>
      <c r="Q101" s="154">
        <f>ROUND(E101*P101,2)</f>
        <v>0</v>
      </c>
      <c r="R101" s="154"/>
      <c r="S101" s="154" t="s">
        <v>157</v>
      </c>
      <c r="T101" s="154" t="s">
        <v>157</v>
      </c>
      <c r="U101" s="154">
        <v>2.2000000000000002</v>
      </c>
      <c r="V101" s="154">
        <f>ROUND(E101*U101,2)</f>
        <v>8.8000000000000007</v>
      </c>
      <c r="W101" s="154"/>
      <c r="X101" s="154" t="s">
        <v>158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159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69">
        <v>78</v>
      </c>
      <c r="B102" s="170" t="s">
        <v>331</v>
      </c>
      <c r="C102" s="177" t="s">
        <v>332</v>
      </c>
      <c r="D102" s="171" t="s">
        <v>324</v>
      </c>
      <c r="E102" s="172">
        <v>1</v>
      </c>
      <c r="F102" s="173"/>
      <c r="G102" s="174">
        <f>ROUND(E102*F102,2)</f>
        <v>0</v>
      </c>
      <c r="H102" s="155"/>
      <c r="I102" s="154">
        <f>ROUND(E102*H102,2)</f>
        <v>0</v>
      </c>
      <c r="J102" s="155"/>
      <c r="K102" s="154">
        <f>ROUND(E102*J102,2)</f>
        <v>0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0</v>
      </c>
      <c r="Q102" s="154">
        <f>ROUND(E102*P102,2)</f>
        <v>0</v>
      </c>
      <c r="R102" s="154"/>
      <c r="S102" s="154" t="s">
        <v>255</v>
      </c>
      <c r="T102" s="154" t="s">
        <v>256</v>
      </c>
      <c r="U102" s="154">
        <v>0</v>
      </c>
      <c r="V102" s="154">
        <f>ROUND(E102*U102,2)</f>
        <v>0</v>
      </c>
      <c r="W102" s="154"/>
      <c r="X102" s="154" t="s">
        <v>158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159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x14ac:dyDescent="0.2">
      <c r="A103" s="157" t="s">
        <v>152</v>
      </c>
      <c r="B103" s="158" t="s">
        <v>96</v>
      </c>
      <c r="C103" s="176" t="s">
        <v>97</v>
      </c>
      <c r="D103" s="159"/>
      <c r="E103" s="160"/>
      <c r="F103" s="161"/>
      <c r="G103" s="162">
        <f>SUMIF(AG104:AG104,"&lt;&gt;NOR",G104:G104)</f>
        <v>0</v>
      </c>
      <c r="H103" s="156"/>
      <c r="I103" s="156">
        <f>SUM(I104:I104)</f>
        <v>0</v>
      </c>
      <c r="J103" s="156"/>
      <c r="K103" s="156">
        <f>SUM(K104:K104)</f>
        <v>0</v>
      </c>
      <c r="L103" s="156"/>
      <c r="M103" s="156">
        <f>SUM(M104:M104)</f>
        <v>0</v>
      </c>
      <c r="N103" s="156"/>
      <c r="O103" s="156">
        <f>SUM(O104:O104)</f>
        <v>0.23</v>
      </c>
      <c r="P103" s="156"/>
      <c r="Q103" s="156">
        <f>SUM(Q104:Q104)</f>
        <v>0</v>
      </c>
      <c r="R103" s="156"/>
      <c r="S103" s="156"/>
      <c r="T103" s="156"/>
      <c r="U103" s="156"/>
      <c r="V103" s="156">
        <f>SUM(V104:V104)</f>
        <v>3.64</v>
      </c>
      <c r="W103" s="156"/>
      <c r="X103" s="156"/>
      <c r="AG103" t="s">
        <v>153</v>
      </c>
    </row>
    <row r="104" spans="1:60" outlineLevel="1" x14ac:dyDescent="0.2">
      <c r="A104" s="169">
        <v>79</v>
      </c>
      <c r="B104" s="170" t="s">
        <v>333</v>
      </c>
      <c r="C104" s="177" t="s">
        <v>334</v>
      </c>
      <c r="D104" s="171" t="s">
        <v>172</v>
      </c>
      <c r="E104" s="172">
        <v>2</v>
      </c>
      <c r="F104" s="173"/>
      <c r="G104" s="174">
        <f>ROUND(E104*F104,2)</f>
        <v>0</v>
      </c>
      <c r="H104" s="155"/>
      <c r="I104" s="154">
        <f>ROUND(E104*H104,2)</f>
        <v>0</v>
      </c>
      <c r="J104" s="155"/>
      <c r="K104" s="154">
        <f>ROUND(E104*J104,2)</f>
        <v>0</v>
      </c>
      <c r="L104" s="154">
        <v>21</v>
      </c>
      <c r="M104" s="154">
        <f>G104*(1+L104/100)</f>
        <v>0</v>
      </c>
      <c r="N104" s="154">
        <v>0.11463</v>
      </c>
      <c r="O104" s="154">
        <f>ROUND(E104*N104,2)</f>
        <v>0.23</v>
      </c>
      <c r="P104" s="154">
        <v>0</v>
      </c>
      <c r="Q104" s="154">
        <f>ROUND(E104*P104,2)</f>
        <v>0</v>
      </c>
      <c r="R104" s="154"/>
      <c r="S104" s="154" t="s">
        <v>157</v>
      </c>
      <c r="T104" s="154" t="s">
        <v>157</v>
      </c>
      <c r="U104" s="154">
        <v>1.8180000000000001</v>
      </c>
      <c r="V104" s="154">
        <f>ROUND(E104*U104,2)</f>
        <v>3.64</v>
      </c>
      <c r="W104" s="154"/>
      <c r="X104" s="154" t="s">
        <v>158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159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x14ac:dyDescent="0.2">
      <c r="A105" s="157" t="s">
        <v>152</v>
      </c>
      <c r="B105" s="158" t="s">
        <v>98</v>
      </c>
      <c r="C105" s="176" t="s">
        <v>99</v>
      </c>
      <c r="D105" s="159"/>
      <c r="E105" s="160"/>
      <c r="F105" s="161"/>
      <c r="G105" s="162">
        <f>SUMIF(AG106:AG126,"&lt;&gt;NOR",G106:G126)</f>
        <v>0</v>
      </c>
      <c r="H105" s="156"/>
      <c r="I105" s="156">
        <f>SUM(I106:I126)</f>
        <v>0</v>
      </c>
      <c r="J105" s="156"/>
      <c r="K105" s="156">
        <f>SUM(K106:K126)</f>
        <v>0</v>
      </c>
      <c r="L105" s="156"/>
      <c r="M105" s="156">
        <f>SUM(M106:M126)</f>
        <v>0</v>
      </c>
      <c r="N105" s="156"/>
      <c r="O105" s="156">
        <f>SUM(O106:O126)</f>
        <v>10.55</v>
      </c>
      <c r="P105" s="156"/>
      <c r="Q105" s="156">
        <f>SUM(Q106:Q126)</f>
        <v>15.889999999999999</v>
      </c>
      <c r="R105" s="156"/>
      <c r="S105" s="156"/>
      <c r="T105" s="156"/>
      <c r="U105" s="156"/>
      <c r="V105" s="156">
        <f>SUM(V106:V126)</f>
        <v>712.81000000000006</v>
      </c>
      <c r="W105" s="156"/>
      <c r="X105" s="156"/>
      <c r="AG105" t="s">
        <v>153</v>
      </c>
    </row>
    <row r="106" spans="1:60" outlineLevel="1" x14ac:dyDescent="0.2">
      <c r="A106" s="169">
        <v>80</v>
      </c>
      <c r="B106" s="170" t="s">
        <v>335</v>
      </c>
      <c r="C106" s="177" t="s">
        <v>336</v>
      </c>
      <c r="D106" s="171" t="s">
        <v>181</v>
      </c>
      <c r="E106" s="172">
        <v>1</v>
      </c>
      <c r="F106" s="173"/>
      <c r="G106" s="174">
        <f t="shared" ref="G106:G126" si="21">ROUND(E106*F106,2)</f>
        <v>0</v>
      </c>
      <c r="H106" s="155"/>
      <c r="I106" s="154">
        <f t="shared" ref="I106:I126" si="22">ROUND(E106*H106,2)</f>
        <v>0</v>
      </c>
      <c r="J106" s="155"/>
      <c r="K106" s="154">
        <f t="shared" ref="K106:K126" si="23">ROUND(E106*J106,2)</f>
        <v>0</v>
      </c>
      <c r="L106" s="154">
        <v>21</v>
      </c>
      <c r="M106" s="154">
        <f t="shared" ref="M106:M126" si="24">G106*(1+L106/100)</f>
        <v>0</v>
      </c>
      <c r="N106" s="154">
        <v>0.14369000000000001</v>
      </c>
      <c r="O106" s="154">
        <f t="shared" ref="O106:O126" si="25">ROUND(E106*N106,2)</f>
        <v>0.14000000000000001</v>
      </c>
      <c r="P106" s="154">
        <v>0</v>
      </c>
      <c r="Q106" s="154">
        <f t="shared" ref="Q106:Q126" si="26">ROUND(E106*P106,2)</f>
        <v>0</v>
      </c>
      <c r="R106" s="154"/>
      <c r="S106" s="154" t="s">
        <v>157</v>
      </c>
      <c r="T106" s="154" t="s">
        <v>157</v>
      </c>
      <c r="U106" s="154">
        <v>30</v>
      </c>
      <c r="V106" s="154">
        <f t="shared" ref="V106:V126" si="27">ROUND(E106*U106,2)</f>
        <v>30</v>
      </c>
      <c r="W106" s="154"/>
      <c r="X106" s="154" t="s">
        <v>158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159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69">
        <v>81</v>
      </c>
      <c r="B107" s="170" t="s">
        <v>337</v>
      </c>
      <c r="C107" s="177" t="s">
        <v>338</v>
      </c>
      <c r="D107" s="171" t="s">
        <v>172</v>
      </c>
      <c r="E107" s="172">
        <v>1348.0915</v>
      </c>
      <c r="F107" s="173"/>
      <c r="G107" s="174">
        <f t="shared" si="21"/>
        <v>0</v>
      </c>
      <c r="H107" s="155"/>
      <c r="I107" s="154">
        <f t="shared" si="22"/>
        <v>0</v>
      </c>
      <c r="J107" s="155"/>
      <c r="K107" s="154">
        <f t="shared" si="23"/>
        <v>0</v>
      </c>
      <c r="L107" s="154">
        <v>21</v>
      </c>
      <c r="M107" s="154">
        <f t="shared" si="24"/>
        <v>0</v>
      </c>
      <c r="N107" s="154">
        <v>0</v>
      </c>
      <c r="O107" s="154">
        <f t="shared" si="25"/>
        <v>0</v>
      </c>
      <c r="P107" s="154">
        <v>0</v>
      </c>
      <c r="Q107" s="154">
        <f t="shared" si="26"/>
        <v>0</v>
      </c>
      <c r="R107" s="154"/>
      <c r="S107" s="154" t="s">
        <v>157</v>
      </c>
      <c r="T107" s="154" t="s">
        <v>157</v>
      </c>
      <c r="U107" s="154">
        <v>5.7000000000000002E-2</v>
      </c>
      <c r="V107" s="154">
        <f t="shared" si="27"/>
        <v>76.84</v>
      </c>
      <c r="W107" s="154"/>
      <c r="X107" s="154" t="s">
        <v>158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159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69">
        <v>82</v>
      </c>
      <c r="B108" s="170" t="s">
        <v>339</v>
      </c>
      <c r="C108" s="177" t="s">
        <v>340</v>
      </c>
      <c r="D108" s="171" t="s">
        <v>172</v>
      </c>
      <c r="E108" s="172">
        <v>44.2</v>
      </c>
      <c r="F108" s="173"/>
      <c r="G108" s="174">
        <f t="shared" si="21"/>
        <v>0</v>
      </c>
      <c r="H108" s="155"/>
      <c r="I108" s="154">
        <f t="shared" si="22"/>
        <v>0</v>
      </c>
      <c r="J108" s="155"/>
      <c r="K108" s="154">
        <f t="shared" si="23"/>
        <v>0</v>
      </c>
      <c r="L108" s="154">
        <v>21</v>
      </c>
      <c r="M108" s="154">
        <f t="shared" si="24"/>
        <v>0</v>
      </c>
      <c r="N108" s="154">
        <v>1.6000000000000001E-4</v>
      </c>
      <c r="O108" s="154">
        <f t="shared" si="25"/>
        <v>0.01</v>
      </c>
      <c r="P108" s="154">
        <v>2.1999999999999999E-2</v>
      </c>
      <c r="Q108" s="154">
        <f t="shared" si="26"/>
        <v>0.97</v>
      </c>
      <c r="R108" s="154"/>
      <c r="S108" s="154" t="s">
        <v>157</v>
      </c>
      <c r="T108" s="154" t="s">
        <v>157</v>
      </c>
      <c r="U108" s="154">
        <v>0.114</v>
      </c>
      <c r="V108" s="154">
        <f t="shared" si="27"/>
        <v>5.04</v>
      </c>
      <c r="W108" s="154"/>
      <c r="X108" s="154" t="s">
        <v>158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159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69">
        <v>83</v>
      </c>
      <c r="B109" s="170" t="s">
        <v>341</v>
      </c>
      <c r="C109" s="177" t="s">
        <v>342</v>
      </c>
      <c r="D109" s="171" t="s">
        <v>202</v>
      </c>
      <c r="E109" s="172">
        <v>143.1</v>
      </c>
      <c r="F109" s="173"/>
      <c r="G109" s="174">
        <f t="shared" si="21"/>
        <v>0</v>
      </c>
      <c r="H109" s="155"/>
      <c r="I109" s="154">
        <f t="shared" si="22"/>
        <v>0</v>
      </c>
      <c r="J109" s="155"/>
      <c r="K109" s="154">
        <f t="shared" si="23"/>
        <v>0</v>
      </c>
      <c r="L109" s="154">
        <v>21</v>
      </c>
      <c r="M109" s="154">
        <f t="shared" si="24"/>
        <v>0</v>
      </c>
      <c r="N109" s="154">
        <v>0</v>
      </c>
      <c r="O109" s="154">
        <f t="shared" si="25"/>
        <v>0</v>
      </c>
      <c r="P109" s="154">
        <v>1.4E-2</v>
      </c>
      <c r="Q109" s="154">
        <f t="shared" si="26"/>
        <v>2</v>
      </c>
      <c r="R109" s="154"/>
      <c r="S109" s="154" t="s">
        <v>157</v>
      </c>
      <c r="T109" s="154" t="s">
        <v>157</v>
      </c>
      <c r="U109" s="154">
        <v>0.128</v>
      </c>
      <c r="V109" s="154">
        <f t="shared" si="27"/>
        <v>18.32</v>
      </c>
      <c r="W109" s="154"/>
      <c r="X109" s="154" t="s">
        <v>158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159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69">
        <v>84</v>
      </c>
      <c r="B110" s="170" t="s">
        <v>343</v>
      </c>
      <c r="C110" s="177" t="s">
        <v>344</v>
      </c>
      <c r="D110" s="171" t="s">
        <v>202</v>
      </c>
      <c r="E110" s="172">
        <v>76</v>
      </c>
      <c r="F110" s="173"/>
      <c r="G110" s="174">
        <f t="shared" si="21"/>
        <v>0</v>
      </c>
      <c r="H110" s="155"/>
      <c r="I110" s="154">
        <f t="shared" si="22"/>
        <v>0</v>
      </c>
      <c r="J110" s="155"/>
      <c r="K110" s="154">
        <f t="shared" si="23"/>
        <v>0</v>
      </c>
      <c r="L110" s="154">
        <v>21</v>
      </c>
      <c r="M110" s="154">
        <f t="shared" si="24"/>
        <v>0</v>
      </c>
      <c r="N110" s="154">
        <v>1.6000000000000001E-4</v>
      </c>
      <c r="O110" s="154">
        <f t="shared" si="25"/>
        <v>0.01</v>
      </c>
      <c r="P110" s="154">
        <v>6.6E-3</v>
      </c>
      <c r="Q110" s="154">
        <f t="shared" si="26"/>
        <v>0.5</v>
      </c>
      <c r="R110" s="154"/>
      <c r="S110" s="154" t="s">
        <v>157</v>
      </c>
      <c r="T110" s="154" t="s">
        <v>157</v>
      </c>
      <c r="U110" s="154">
        <v>0.19089999999999999</v>
      </c>
      <c r="V110" s="154">
        <f t="shared" si="27"/>
        <v>14.51</v>
      </c>
      <c r="W110" s="154"/>
      <c r="X110" s="154" t="s">
        <v>158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159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69">
        <v>85</v>
      </c>
      <c r="B111" s="170" t="s">
        <v>345</v>
      </c>
      <c r="C111" s="177" t="s">
        <v>346</v>
      </c>
      <c r="D111" s="171" t="s">
        <v>202</v>
      </c>
      <c r="E111" s="172">
        <v>120</v>
      </c>
      <c r="F111" s="173"/>
      <c r="G111" s="174">
        <f t="shared" si="21"/>
        <v>0</v>
      </c>
      <c r="H111" s="155"/>
      <c r="I111" s="154">
        <f t="shared" si="22"/>
        <v>0</v>
      </c>
      <c r="J111" s="155"/>
      <c r="K111" s="154">
        <f t="shared" si="23"/>
        <v>0</v>
      </c>
      <c r="L111" s="154">
        <v>21</v>
      </c>
      <c r="M111" s="154">
        <f t="shared" si="24"/>
        <v>0</v>
      </c>
      <c r="N111" s="154">
        <v>1.6000000000000001E-4</v>
      </c>
      <c r="O111" s="154">
        <f t="shared" si="25"/>
        <v>0.02</v>
      </c>
      <c r="P111" s="154">
        <v>1.2319999999999999E-2</v>
      </c>
      <c r="Q111" s="154">
        <f t="shared" si="26"/>
        <v>1.48</v>
      </c>
      <c r="R111" s="154"/>
      <c r="S111" s="154" t="s">
        <v>157</v>
      </c>
      <c r="T111" s="154" t="s">
        <v>157</v>
      </c>
      <c r="U111" s="154">
        <v>0.33815000000000001</v>
      </c>
      <c r="V111" s="154">
        <f t="shared" si="27"/>
        <v>40.58</v>
      </c>
      <c r="W111" s="154"/>
      <c r="X111" s="154" t="s">
        <v>158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159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69">
        <v>86</v>
      </c>
      <c r="B112" s="170" t="s">
        <v>347</v>
      </c>
      <c r="C112" s="177" t="s">
        <v>348</v>
      </c>
      <c r="D112" s="171" t="s">
        <v>202</v>
      </c>
      <c r="E112" s="172">
        <v>80</v>
      </c>
      <c r="F112" s="173"/>
      <c r="G112" s="174">
        <f t="shared" si="21"/>
        <v>0</v>
      </c>
      <c r="H112" s="155"/>
      <c r="I112" s="154">
        <f t="shared" si="22"/>
        <v>0</v>
      </c>
      <c r="J112" s="155"/>
      <c r="K112" s="154">
        <f t="shared" si="23"/>
        <v>0</v>
      </c>
      <c r="L112" s="154">
        <v>21</v>
      </c>
      <c r="M112" s="154">
        <f t="shared" si="24"/>
        <v>0</v>
      </c>
      <c r="N112" s="154">
        <v>1.6000000000000001E-4</v>
      </c>
      <c r="O112" s="154">
        <f t="shared" si="25"/>
        <v>0.01</v>
      </c>
      <c r="P112" s="154">
        <v>1.584E-2</v>
      </c>
      <c r="Q112" s="154">
        <f t="shared" si="26"/>
        <v>1.27</v>
      </c>
      <c r="R112" s="154"/>
      <c r="S112" s="154" t="s">
        <v>157</v>
      </c>
      <c r="T112" s="154" t="s">
        <v>157</v>
      </c>
      <c r="U112" s="154">
        <v>0.41909999999999997</v>
      </c>
      <c r="V112" s="154">
        <f t="shared" si="27"/>
        <v>33.53</v>
      </c>
      <c r="W112" s="154"/>
      <c r="X112" s="154" t="s">
        <v>158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159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9">
        <v>87</v>
      </c>
      <c r="B113" s="170" t="s">
        <v>349</v>
      </c>
      <c r="C113" s="177" t="s">
        <v>350</v>
      </c>
      <c r="D113" s="171" t="s">
        <v>202</v>
      </c>
      <c r="E113" s="172">
        <v>30</v>
      </c>
      <c r="F113" s="173"/>
      <c r="G113" s="174">
        <f t="shared" si="21"/>
        <v>0</v>
      </c>
      <c r="H113" s="155"/>
      <c r="I113" s="154">
        <f t="shared" si="22"/>
        <v>0</v>
      </c>
      <c r="J113" s="155"/>
      <c r="K113" s="154">
        <f t="shared" si="23"/>
        <v>0</v>
      </c>
      <c r="L113" s="154">
        <v>21</v>
      </c>
      <c r="M113" s="154">
        <f t="shared" si="24"/>
        <v>0</v>
      </c>
      <c r="N113" s="154">
        <v>1.6000000000000001E-4</v>
      </c>
      <c r="O113" s="154">
        <f t="shared" si="25"/>
        <v>0</v>
      </c>
      <c r="P113" s="154">
        <v>2.4750000000000001E-2</v>
      </c>
      <c r="Q113" s="154">
        <f t="shared" si="26"/>
        <v>0.74</v>
      </c>
      <c r="R113" s="154"/>
      <c r="S113" s="154" t="s">
        <v>157</v>
      </c>
      <c r="T113" s="154" t="s">
        <v>157</v>
      </c>
      <c r="U113" s="154">
        <v>0.44929999999999998</v>
      </c>
      <c r="V113" s="154">
        <f t="shared" si="27"/>
        <v>13.48</v>
      </c>
      <c r="W113" s="154"/>
      <c r="X113" s="154" t="s">
        <v>158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159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69">
        <v>88</v>
      </c>
      <c r="B114" s="170" t="s">
        <v>351</v>
      </c>
      <c r="C114" s="177" t="s">
        <v>352</v>
      </c>
      <c r="D114" s="171" t="s">
        <v>202</v>
      </c>
      <c r="E114" s="172">
        <v>76</v>
      </c>
      <c r="F114" s="173"/>
      <c r="G114" s="174">
        <f t="shared" si="21"/>
        <v>0</v>
      </c>
      <c r="H114" s="155"/>
      <c r="I114" s="154">
        <f t="shared" si="22"/>
        <v>0</v>
      </c>
      <c r="J114" s="155"/>
      <c r="K114" s="154">
        <f t="shared" si="23"/>
        <v>0</v>
      </c>
      <c r="L114" s="154">
        <v>21</v>
      </c>
      <c r="M114" s="154">
        <f t="shared" si="24"/>
        <v>0</v>
      </c>
      <c r="N114" s="154">
        <v>7.1199999999999996E-3</v>
      </c>
      <c r="O114" s="154">
        <f t="shared" si="25"/>
        <v>0.54</v>
      </c>
      <c r="P114" s="154">
        <v>0</v>
      </c>
      <c r="Q114" s="154">
        <f t="shared" si="26"/>
        <v>0</v>
      </c>
      <c r="R114" s="154"/>
      <c r="S114" s="154" t="s">
        <v>157</v>
      </c>
      <c r="T114" s="154" t="s">
        <v>157</v>
      </c>
      <c r="U114" s="154">
        <v>0.34200000000000003</v>
      </c>
      <c r="V114" s="154">
        <f t="shared" si="27"/>
        <v>25.99</v>
      </c>
      <c r="W114" s="154"/>
      <c r="X114" s="154" t="s">
        <v>158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159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69">
        <v>89</v>
      </c>
      <c r="B115" s="170" t="s">
        <v>353</v>
      </c>
      <c r="C115" s="177" t="s">
        <v>354</v>
      </c>
      <c r="D115" s="171" t="s">
        <v>202</v>
      </c>
      <c r="E115" s="172">
        <v>120</v>
      </c>
      <c r="F115" s="173"/>
      <c r="G115" s="174">
        <f t="shared" si="21"/>
        <v>0</v>
      </c>
      <c r="H115" s="155"/>
      <c r="I115" s="154">
        <f t="shared" si="22"/>
        <v>0</v>
      </c>
      <c r="J115" s="155"/>
      <c r="K115" s="154">
        <f t="shared" si="23"/>
        <v>0</v>
      </c>
      <c r="L115" s="154">
        <v>21</v>
      </c>
      <c r="M115" s="154">
        <f t="shared" si="24"/>
        <v>0</v>
      </c>
      <c r="N115" s="154">
        <v>1.4670000000000001E-2</v>
      </c>
      <c r="O115" s="154">
        <f t="shared" si="25"/>
        <v>1.76</v>
      </c>
      <c r="P115" s="154">
        <v>0</v>
      </c>
      <c r="Q115" s="154">
        <f t="shared" si="26"/>
        <v>0</v>
      </c>
      <c r="R115" s="154"/>
      <c r="S115" s="154" t="s">
        <v>157</v>
      </c>
      <c r="T115" s="154" t="s">
        <v>157</v>
      </c>
      <c r="U115" s="154">
        <v>0.41599999999999998</v>
      </c>
      <c r="V115" s="154">
        <f t="shared" si="27"/>
        <v>49.92</v>
      </c>
      <c r="W115" s="154"/>
      <c r="X115" s="154" t="s">
        <v>158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159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69">
        <v>90</v>
      </c>
      <c r="B116" s="170" t="s">
        <v>355</v>
      </c>
      <c r="C116" s="177" t="s">
        <v>356</v>
      </c>
      <c r="D116" s="171" t="s">
        <v>202</v>
      </c>
      <c r="E116" s="172">
        <v>80</v>
      </c>
      <c r="F116" s="173"/>
      <c r="G116" s="174">
        <f t="shared" si="21"/>
        <v>0</v>
      </c>
      <c r="H116" s="155"/>
      <c r="I116" s="154">
        <f t="shared" si="22"/>
        <v>0</v>
      </c>
      <c r="J116" s="155"/>
      <c r="K116" s="154">
        <f t="shared" si="23"/>
        <v>0</v>
      </c>
      <c r="L116" s="154">
        <v>21</v>
      </c>
      <c r="M116" s="154">
        <f t="shared" si="24"/>
        <v>0</v>
      </c>
      <c r="N116" s="154">
        <v>1.602E-2</v>
      </c>
      <c r="O116" s="154">
        <f t="shared" si="25"/>
        <v>1.28</v>
      </c>
      <c r="P116" s="154">
        <v>0</v>
      </c>
      <c r="Q116" s="154">
        <f t="shared" si="26"/>
        <v>0</v>
      </c>
      <c r="R116" s="154"/>
      <c r="S116" s="154" t="s">
        <v>157</v>
      </c>
      <c r="T116" s="154" t="s">
        <v>157</v>
      </c>
      <c r="U116" s="154">
        <v>0.496</v>
      </c>
      <c r="V116" s="154">
        <f t="shared" si="27"/>
        <v>39.68</v>
      </c>
      <c r="W116" s="154"/>
      <c r="X116" s="154" t="s">
        <v>158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159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69">
        <v>91</v>
      </c>
      <c r="B117" s="170" t="s">
        <v>357</v>
      </c>
      <c r="C117" s="177" t="s">
        <v>358</v>
      </c>
      <c r="D117" s="171" t="s">
        <v>202</v>
      </c>
      <c r="E117" s="172">
        <v>30</v>
      </c>
      <c r="F117" s="173"/>
      <c r="G117" s="174">
        <f t="shared" si="21"/>
        <v>0</v>
      </c>
      <c r="H117" s="155"/>
      <c r="I117" s="154">
        <f t="shared" si="22"/>
        <v>0</v>
      </c>
      <c r="J117" s="155"/>
      <c r="K117" s="154">
        <f t="shared" si="23"/>
        <v>0</v>
      </c>
      <c r="L117" s="154">
        <v>21</v>
      </c>
      <c r="M117" s="154">
        <f t="shared" si="24"/>
        <v>0</v>
      </c>
      <c r="N117" s="154">
        <v>2.6409999999999999E-2</v>
      </c>
      <c r="O117" s="154">
        <f t="shared" si="25"/>
        <v>0.79</v>
      </c>
      <c r="P117" s="154">
        <v>0</v>
      </c>
      <c r="Q117" s="154">
        <f t="shared" si="26"/>
        <v>0</v>
      </c>
      <c r="R117" s="154"/>
      <c r="S117" s="154" t="s">
        <v>157</v>
      </c>
      <c r="T117" s="154" t="s">
        <v>157</v>
      </c>
      <c r="U117" s="154">
        <v>0.60599999999999998</v>
      </c>
      <c r="V117" s="154">
        <f t="shared" si="27"/>
        <v>18.18</v>
      </c>
      <c r="W117" s="154"/>
      <c r="X117" s="154" t="s">
        <v>158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159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1" x14ac:dyDescent="0.2">
      <c r="A118" s="169">
        <v>92</v>
      </c>
      <c r="B118" s="170" t="s">
        <v>359</v>
      </c>
      <c r="C118" s="177" t="s">
        <v>360</v>
      </c>
      <c r="D118" s="171" t="s">
        <v>172</v>
      </c>
      <c r="E118" s="172">
        <v>311.99149999999997</v>
      </c>
      <c r="F118" s="173"/>
      <c r="G118" s="174">
        <f t="shared" si="21"/>
        <v>0</v>
      </c>
      <c r="H118" s="155"/>
      <c r="I118" s="154">
        <f t="shared" si="22"/>
        <v>0</v>
      </c>
      <c r="J118" s="155"/>
      <c r="K118" s="154">
        <f t="shared" si="23"/>
        <v>0</v>
      </c>
      <c r="L118" s="154">
        <v>21</v>
      </c>
      <c r="M118" s="154">
        <f t="shared" si="24"/>
        <v>0</v>
      </c>
      <c r="N118" s="154">
        <v>1.4499999999999999E-3</v>
      </c>
      <c r="O118" s="154">
        <f t="shared" si="25"/>
        <v>0.45</v>
      </c>
      <c r="P118" s="154">
        <v>0</v>
      </c>
      <c r="Q118" s="154">
        <f t="shared" si="26"/>
        <v>0</v>
      </c>
      <c r="R118" s="154"/>
      <c r="S118" s="154" t="s">
        <v>157</v>
      </c>
      <c r="T118" s="154" t="s">
        <v>157</v>
      </c>
      <c r="U118" s="154">
        <v>5.5E-2</v>
      </c>
      <c r="V118" s="154">
        <f t="shared" si="27"/>
        <v>17.16</v>
      </c>
      <c r="W118" s="154"/>
      <c r="X118" s="154" t="s">
        <v>158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159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22.5" outlineLevel="1" x14ac:dyDescent="0.2">
      <c r="A119" s="169">
        <v>93</v>
      </c>
      <c r="B119" s="170" t="s">
        <v>361</v>
      </c>
      <c r="C119" s="177" t="s">
        <v>362</v>
      </c>
      <c r="D119" s="171" t="s">
        <v>172</v>
      </c>
      <c r="E119" s="172">
        <v>1348.0915</v>
      </c>
      <c r="F119" s="173"/>
      <c r="G119" s="174">
        <f t="shared" si="21"/>
        <v>0</v>
      </c>
      <c r="H119" s="155"/>
      <c r="I119" s="154">
        <f t="shared" si="22"/>
        <v>0</v>
      </c>
      <c r="J119" s="155"/>
      <c r="K119" s="154">
        <f t="shared" si="23"/>
        <v>0</v>
      </c>
      <c r="L119" s="154">
        <v>21</v>
      </c>
      <c r="M119" s="154">
        <f t="shared" si="24"/>
        <v>0</v>
      </c>
      <c r="N119" s="154">
        <v>4.0299999999999997E-3</v>
      </c>
      <c r="O119" s="154">
        <f t="shared" si="25"/>
        <v>5.43</v>
      </c>
      <c r="P119" s="154">
        <v>0</v>
      </c>
      <c r="Q119" s="154">
        <f t="shared" si="26"/>
        <v>0</v>
      </c>
      <c r="R119" s="154"/>
      <c r="S119" s="154" t="s">
        <v>157</v>
      </c>
      <c r="T119" s="154" t="s">
        <v>157</v>
      </c>
      <c r="U119" s="154">
        <v>0.156</v>
      </c>
      <c r="V119" s="154">
        <f t="shared" si="27"/>
        <v>210.3</v>
      </c>
      <c r="W119" s="154"/>
      <c r="X119" s="154" t="s">
        <v>158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159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69">
        <v>94</v>
      </c>
      <c r="B120" s="170" t="s">
        <v>363</v>
      </c>
      <c r="C120" s="177" t="s">
        <v>364</v>
      </c>
      <c r="D120" s="171" t="s">
        <v>172</v>
      </c>
      <c r="E120" s="172">
        <v>1428.0115000000001</v>
      </c>
      <c r="F120" s="173"/>
      <c r="G120" s="174">
        <f t="shared" si="21"/>
        <v>0</v>
      </c>
      <c r="H120" s="155"/>
      <c r="I120" s="154">
        <f t="shared" si="22"/>
        <v>0</v>
      </c>
      <c r="J120" s="155"/>
      <c r="K120" s="154">
        <f t="shared" si="23"/>
        <v>0</v>
      </c>
      <c r="L120" s="154">
        <v>21</v>
      </c>
      <c r="M120" s="154">
        <f t="shared" si="24"/>
        <v>0</v>
      </c>
      <c r="N120" s="154">
        <v>0</v>
      </c>
      <c r="O120" s="154">
        <f t="shared" si="25"/>
        <v>0</v>
      </c>
      <c r="P120" s="154">
        <v>5.0000000000000001E-3</v>
      </c>
      <c r="Q120" s="154">
        <f t="shared" si="26"/>
        <v>7.14</v>
      </c>
      <c r="R120" s="154"/>
      <c r="S120" s="154" t="s">
        <v>157</v>
      </c>
      <c r="T120" s="154" t="s">
        <v>157</v>
      </c>
      <c r="U120" s="154">
        <v>0.05</v>
      </c>
      <c r="V120" s="154">
        <f t="shared" si="27"/>
        <v>71.400000000000006</v>
      </c>
      <c r="W120" s="154"/>
      <c r="X120" s="154" t="s">
        <v>158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159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69">
        <v>95</v>
      </c>
      <c r="B121" s="170" t="s">
        <v>365</v>
      </c>
      <c r="C121" s="177" t="s">
        <v>366</v>
      </c>
      <c r="D121" s="171" t="s">
        <v>156</v>
      </c>
      <c r="E121" s="172">
        <v>4.5</v>
      </c>
      <c r="F121" s="173"/>
      <c r="G121" s="174">
        <f t="shared" si="21"/>
        <v>0</v>
      </c>
      <c r="H121" s="155"/>
      <c r="I121" s="154">
        <f t="shared" si="22"/>
        <v>0</v>
      </c>
      <c r="J121" s="155"/>
      <c r="K121" s="154">
        <f t="shared" si="23"/>
        <v>0</v>
      </c>
      <c r="L121" s="154">
        <v>21</v>
      </c>
      <c r="M121" s="154">
        <f t="shared" si="24"/>
        <v>0</v>
      </c>
      <c r="N121" s="154">
        <v>2.3570000000000001E-2</v>
      </c>
      <c r="O121" s="154">
        <f t="shared" si="25"/>
        <v>0.11</v>
      </c>
      <c r="P121" s="154">
        <v>0</v>
      </c>
      <c r="Q121" s="154">
        <f t="shared" si="26"/>
        <v>0</v>
      </c>
      <c r="R121" s="154"/>
      <c r="S121" s="154" t="s">
        <v>157</v>
      </c>
      <c r="T121" s="154" t="s">
        <v>157</v>
      </c>
      <c r="U121" s="154">
        <v>0</v>
      </c>
      <c r="V121" s="154">
        <f t="shared" si="27"/>
        <v>0</v>
      </c>
      <c r="W121" s="154"/>
      <c r="X121" s="154" t="s">
        <v>158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159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69">
        <v>96</v>
      </c>
      <c r="B122" s="170" t="s">
        <v>367</v>
      </c>
      <c r="C122" s="177" t="s">
        <v>368</v>
      </c>
      <c r="D122" s="171" t="s">
        <v>172</v>
      </c>
      <c r="E122" s="172">
        <v>37.26</v>
      </c>
      <c r="F122" s="173"/>
      <c r="G122" s="174">
        <f t="shared" si="21"/>
        <v>0</v>
      </c>
      <c r="H122" s="155"/>
      <c r="I122" s="154">
        <f t="shared" si="22"/>
        <v>0</v>
      </c>
      <c r="J122" s="155"/>
      <c r="K122" s="154">
        <f t="shared" si="23"/>
        <v>0</v>
      </c>
      <c r="L122" s="154">
        <v>21</v>
      </c>
      <c r="M122" s="154">
        <f t="shared" si="24"/>
        <v>0</v>
      </c>
      <c r="N122" s="154">
        <v>0</v>
      </c>
      <c r="O122" s="154">
        <f t="shared" si="25"/>
        <v>0</v>
      </c>
      <c r="P122" s="154">
        <v>1.7000000000000001E-2</v>
      </c>
      <c r="Q122" s="154">
        <f t="shared" si="26"/>
        <v>0.63</v>
      </c>
      <c r="R122" s="154"/>
      <c r="S122" s="154" t="s">
        <v>157</v>
      </c>
      <c r="T122" s="154" t="s">
        <v>157</v>
      </c>
      <c r="U122" s="154">
        <v>0.43</v>
      </c>
      <c r="V122" s="154">
        <f t="shared" si="27"/>
        <v>16.02</v>
      </c>
      <c r="W122" s="154"/>
      <c r="X122" s="154" t="s">
        <v>158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159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69">
        <v>97</v>
      </c>
      <c r="B123" s="170" t="s">
        <v>369</v>
      </c>
      <c r="C123" s="177" t="s">
        <v>370</v>
      </c>
      <c r="D123" s="171" t="s">
        <v>172</v>
      </c>
      <c r="E123" s="172">
        <v>34.26</v>
      </c>
      <c r="F123" s="173"/>
      <c r="G123" s="174">
        <f t="shared" si="21"/>
        <v>0</v>
      </c>
      <c r="H123" s="155"/>
      <c r="I123" s="154">
        <f t="shared" si="22"/>
        <v>0</v>
      </c>
      <c r="J123" s="155"/>
      <c r="K123" s="154">
        <f t="shared" si="23"/>
        <v>0</v>
      </c>
      <c r="L123" s="154">
        <v>21</v>
      </c>
      <c r="M123" s="154">
        <f t="shared" si="24"/>
        <v>0</v>
      </c>
      <c r="N123" s="154">
        <v>0</v>
      </c>
      <c r="O123" s="154">
        <f t="shared" si="25"/>
        <v>0</v>
      </c>
      <c r="P123" s="154">
        <v>3.4000000000000002E-2</v>
      </c>
      <c r="Q123" s="154">
        <f t="shared" si="26"/>
        <v>1.1599999999999999</v>
      </c>
      <c r="R123" s="154"/>
      <c r="S123" s="154" t="s">
        <v>157</v>
      </c>
      <c r="T123" s="154" t="s">
        <v>157</v>
      </c>
      <c r="U123" s="154">
        <v>0.39</v>
      </c>
      <c r="V123" s="154">
        <f t="shared" si="27"/>
        <v>13.36</v>
      </c>
      <c r="W123" s="154"/>
      <c r="X123" s="154" t="s">
        <v>158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159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1" x14ac:dyDescent="0.2">
      <c r="A124" s="169">
        <v>98</v>
      </c>
      <c r="B124" s="170" t="s">
        <v>371</v>
      </c>
      <c r="C124" s="177" t="s">
        <v>372</v>
      </c>
      <c r="D124" s="171" t="s">
        <v>373</v>
      </c>
      <c r="E124" s="172">
        <v>15</v>
      </c>
      <c r="F124" s="173"/>
      <c r="G124" s="174">
        <f t="shared" si="21"/>
        <v>0</v>
      </c>
      <c r="H124" s="155"/>
      <c r="I124" s="154">
        <f t="shared" si="22"/>
        <v>0</v>
      </c>
      <c r="J124" s="155"/>
      <c r="K124" s="154">
        <f t="shared" si="23"/>
        <v>0</v>
      </c>
      <c r="L124" s="154">
        <v>21</v>
      </c>
      <c r="M124" s="154">
        <f t="shared" si="24"/>
        <v>0</v>
      </c>
      <c r="N124" s="154">
        <v>0</v>
      </c>
      <c r="O124" s="154">
        <f t="shared" si="25"/>
        <v>0</v>
      </c>
      <c r="P124" s="154">
        <v>0</v>
      </c>
      <c r="Q124" s="154">
        <f t="shared" si="26"/>
        <v>0</v>
      </c>
      <c r="R124" s="154"/>
      <c r="S124" s="154" t="s">
        <v>255</v>
      </c>
      <c r="T124" s="154" t="s">
        <v>256</v>
      </c>
      <c r="U124" s="154">
        <v>0</v>
      </c>
      <c r="V124" s="154">
        <f t="shared" si="27"/>
        <v>0</v>
      </c>
      <c r="W124" s="154"/>
      <c r="X124" s="154" t="s">
        <v>158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159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22.5" outlineLevel="1" x14ac:dyDescent="0.2">
      <c r="A125" s="169">
        <v>99</v>
      </c>
      <c r="B125" s="170" t="s">
        <v>374</v>
      </c>
      <c r="C125" s="177" t="s">
        <v>375</v>
      </c>
      <c r="D125" s="171" t="s">
        <v>373</v>
      </c>
      <c r="E125" s="172">
        <v>10</v>
      </c>
      <c r="F125" s="173"/>
      <c r="G125" s="174">
        <f t="shared" si="21"/>
        <v>0</v>
      </c>
      <c r="H125" s="155"/>
      <c r="I125" s="154">
        <f t="shared" si="22"/>
        <v>0</v>
      </c>
      <c r="J125" s="155"/>
      <c r="K125" s="154">
        <f t="shared" si="23"/>
        <v>0</v>
      </c>
      <c r="L125" s="154">
        <v>21</v>
      </c>
      <c r="M125" s="154">
        <f t="shared" si="24"/>
        <v>0</v>
      </c>
      <c r="N125" s="154">
        <v>0</v>
      </c>
      <c r="O125" s="154">
        <f t="shared" si="25"/>
        <v>0</v>
      </c>
      <c r="P125" s="154">
        <v>0</v>
      </c>
      <c r="Q125" s="154">
        <f t="shared" si="26"/>
        <v>0</v>
      </c>
      <c r="R125" s="154"/>
      <c r="S125" s="154" t="s">
        <v>255</v>
      </c>
      <c r="T125" s="154" t="s">
        <v>256</v>
      </c>
      <c r="U125" s="154">
        <v>0</v>
      </c>
      <c r="V125" s="154">
        <f t="shared" si="27"/>
        <v>0</v>
      </c>
      <c r="W125" s="154"/>
      <c r="X125" s="154" t="s">
        <v>241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242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69">
        <v>100</v>
      </c>
      <c r="B126" s="170" t="s">
        <v>376</v>
      </c>
      <c r="C126" s="177" t="s">
        <v>377</v>
      </c>
      <c r="D126" s="171" t="s">
        <v>221</v>
      </c>
      <c r="E126" s="172">
        <v>10.5664</v>
      </c>
      <c r="F126" s="173"/>
      <c r="G126" s="174">
        <f t="shared" si="21"/>
        <v>0</v>
      </c>
      <c r="H126" s="155"/>
      <c r="I126" s="154">
        <f t="shared" si="22"/>
        <v>0</v>
      </c>
      <c r="J126" s="155"/>
      <c r="K126" s="154">
        <f t="shared" si="23"/>
        <v>0</v>
      </c>
      <c r="L126" s="154">
        <v>21</v>
      </c>
      <c r="M126" s="154">
        <f t="shared" si="24"/>
        <v>0</v>
      </c>
      <c r="N126" s="154">
        <v>0</v>
      </c>
      <c r="O126" s="154">
        <f t="shared" si="25"/>
        <v>0</v>
      </c>
      <c r="P126" s="154">
        <v>0</v>
      </c>
      <c r="Q126" s="154">
        <f t="shared" si="26"/>
        <v>0</v>
      </c>
      <c r="R126" s="154"/>
      <c r="S126" s="154" t="s">
        <v>157</v>
      </c>
      <c r="T126" s="154" t="s">
        <v>157</v>
      </c>
      <c r="U126" s="154">
        <v>1.7509999999999999</v>
      </c>
      <c r="V126" s="154">
        <f t="shared" si="27"/>
        <v>18.5</v>
      </c>
      <c r="W126" s="154"/>
      <c r="X126" s="154" t="s">
        <v>305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306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x14ac:dyDescent="0.2">
      <c r="A127" s="157" t="s">
        <v>152</v>
      </c>
      <c r="B127" s="158" t="s">
        <v>100</v>
      </c>
      <c r="C127" s="176" t="s">
        <v>101</v>
      </c>
      <c r="D127" s="159"/>
      <c r="E127" s="160"/>
      <c r="F127" s="161"/>
      <c r="G127" s="162">
        <f>SUMIF(AG128:AG139,"&lt;&gt;NOR",G128:G139)</f>
        <v>0</v>
      </c>
      <c r="H127" s="156"/>
      <c r="I127" s="156">
        <f>SUM(I128:I139)</f>
        <v>0</v>
      </c>
      <c r="J127" s="156"/>
      <c r="K127" s="156">
        <f>SUM(K128:K139)</f>
        <v>0</v>
      </c>
      <c r="L127" s="156"/>
      <c r="M127" s="156">
        <f>SUM(M128:M139)</f>
        <v>0</v>
      </c>
      <c r="N127" s="156"/>
      <c r="O127" s="156">
        <f>SUM(O128:O139)</f>
        <v>10.459999999999999</v>
      </c>
      <c r="P127" s="156"/>
      <c r="Q127" s="156">
        <f>SUM(Q128:Q139)</f>
        <v>0.8899999999999999</v>
      </c>
      <c r="R127" s="156"/>
      <c r="S127" s="156"/>
      <c r="T127" s="156"/>
      <c r="U127" s="156"/>
      <c r="V127" s="156">
        <f>SUM(V128:V139)</f>
        <v>2037.01</v>
      </c>
      <c r="W127" s="156"/>
      <c r="X127" s="156"/>
      <c r="AG127" t="s">
        <v>153</v>
      </c>
    </row>
    <row r="128" spans="1:60" outlineLevel="1" x14ac:dyDescent="0.2">
      <c r="A128" s="169">
        <v>101</v>
      </c>
      <c r="B128" s="170" t="s">
        <v>378</v>
      </c>
      <c r="C128" s="177" t="s">
        <v>379</v>
      </c>
      <c r="D128" s="171" t="s">
        <v>202</v>
      </c>
      <c r="E128" s="172">
        <v>154.44999999999999</v>
      </c>
      <c r="F128" s="173"/>
      <c r="G128" s="174">
        <f t="shared" ref="G128:G139" si="28">ROUND(E128*F128,2)</f>
        <v>0</v>
      </c>
      <c r="H128" s="155"/>
      <c r="I128" s="154">
        <f t="shared" ref="I128:I139" si="29">ROUND(E128*H128,2)</f>
        <v>0</v>
      </c>
      <c r="J128" s="155"/>
      <c r="K128" s="154">
        <f t="shared" ref="K128:K139" si="30">ROUND(E128*J128,2)</f>
        <v>0</v>
      </c>
      <c r="L128" s="154">
        <v>21</v>
      </c>
      <c r="M128" s="154">
        <f t="shared" ref="M128:M139" si="31">G128*(1+L128/100)</f>
        <v>0</v>
      </c>
      <c r="N128" s="154">
        <v>3.0799999999999998E-3</v>
      </c>
      <c r="O128" s="154">
        <f t="shared" ref="O128:O139" si="32">ROUND(E128*N128,2)</f>
        <v>0.48</v>
      </c>
      <c r="P128" s="154">
        <v>0</v>
      </c>
      <c r="Q128" s="154">
        <f t="shared" ref="Q128:Q139" si="33">ROUND(E128*P128,2)</f>
        <v>0</v>
      </c>
      <c r="R128" s="154"/>
      <c r="S128" s="154" t="s">
        <v>157</v>
      </c>
      <c r="T128" s="154" t="s">
        <v>157</v>
      </c>
      <c r="U128" s="154">
        <v>0.57499999999999996</v>
      </c>
      <c r="V128" s="154">
        <f t="shared" ref="V128:V139" si="34">ROUND(E128*U128,2)</f>
        <v>88.81</v>
      </c>
      <c r="W128" s="154"/>
      <c r="X128" s="154" t="s">
        <v>158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159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69">
        <v>102</v>
      </c>
      <c r="B129" s="170" t="s">
        <v>380</v>
      </c>
      <c r="C129" s="177" t="s">
        <v>381</v>
      </c>
      <c r="D129" s="171" t="s">
        <v>202</v>
      </c>
      <c r="E129" s="172">
        <v>64.599999999999994</v>
      </c>
      <c r="F129" s="173"/>
      <c r="G129" s="174">
        <f t="shared" si="28"/>
        <v>0</v>
      </c>
      <c r="H129" s="155"/>
      <c r="I129" s="154">
        <f t="shared" si="29"/>
        <v>0</v>
      </c>
      <c r="J129" s="155"/>
      <c r="K129" s="154">
        <f t="shared" si="30"/>
        <v>0</v>
      </c>
      <c r="L129" s="154">
        <v>21</v>
      </c>
      <c r="M129" s="154">
        <f t="shared" si="31"/>
        <v>0</v>
      </c>
      <c r="N129" s="154">
        <v>3.4499999999999999E-3</v>
      </c>
      <c r="O129" s="154">
        <f t="shared" si="32"/>
        <v>0.22</v>
      </c>
      <c r="P129" s="154">
        <v>0</v>
      </c>
      <c r="Q129" s="154">
        <f t="shared" si="33"/>
        <v>0</v>
      </c>
      <c r="R129" s="154"/>
      <c r="S129" s="154" t="s">
        <v>157</v>
      </c>
      <c r="T129" s="154" t="s">
        <v>157</v>
      </c>
      <c r="U129" s="154">
        <v>0.81915000000000004</v>
      </c>
      <c r="V129" s="154">
        <f t="shared" si="34"/>
        <v>52.92</v>
      </c>
      <c r="W129" s="154"/>
      <c r="X129" s="154" t="s">
        <v>158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159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9">
        <v>103</v>
      </c>
      <c r="B130" s="170" t="s">
        <v>382</v>
      </c>
      <c r="C130" s="177" t="s">
        <v>383</v>
      </c>
      <c r="D130" s="171" t="s">
        <v>202</v>
      </c>
      <c r="E130" s="172">
        <v>57.1</v>
      </c>
      <c r="F130" s="173"/>
      <c r="G130" s="174">
        <f t="shared" si="28"/>
        <v>0</v>
      </c>
      <c r="H130" s="155"/>
      <c r="I130" s="154">
        <f t="shared" si="29"/>
        <v>0</v>
      </c>
      <c r="J130" s="155"/>
      <c r="K130" s="154">
        <f t="shared" si="30"/>
        <v>0</v>
      </c>
      <c r="L130" s="154">
        <v>21</v>
      </c>
      <c r="M130" s="154">
        <f t="shared" si="31"/>
        <v>0</v>
      </c>
      <c r="N130" s="154">
        <v>3.0999999999999999E-3</v>
      </c>
      <c r="O130" s="154">
        <f t="shared" si="32"/>
        <v>0.18</v>
      </c>
      <c r="P130" s="154">
        <v>0</v>
      </c>
      <c r="Q130" s="154">
        <f t="shared" si="33"/>
        <v>0</v>
      </c>
      <c r="R130" s="154"/>
      <c r="S130" s="154" t="s">
        <v>157</v>
      </c>
      <c r="T130" s="154" t="s">
        <v>157</v>
      </c>
      <c r="U130" s="154">
        <v>0.5948</v>
      </c>
      <c r="V130" s="154">
        <f t="shared" si="34"/>
        <v>33.96</v>
      </c>
      <c r="W130" s="154"/>
      <c r="X130" s="154" t="s">
        <v>158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159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69">
        <v>104</v>
      </c>
      <c r="B131" s="170" t="s">
        <v>384</v>
      </c>
      <c r="C131" s="177" t="s">
        <v>385</v>
      </c>
      <c r="D131" s="171" t="s">
        <v>172</v>
      </c>
      <c r="E131" s="172">
        <v>1348.0915</v>
      </c>
      <c r="F131" s="173"/>
      <c r="G131" s="174">
        <f t="shared" si="28"/>
        <v>0</v>
      </c>
      <c r="H131" s="155"/>
      <c r="I131" s="154">
        <f t="shared" si="29"/>
        <v>0</v>
      </c>
      <c r="J131" s="155"/>
      <c r="K131" s="154">
        <f t="shared" si="30"/>
        <v>0</v>
      </c>
      <c r="L131" s="154">
        <v>21</v>
      </c>
      <c r="M131" s="154">
        <f t="shared" si="31"/>
        <v>0</v>
      </c>
      <c r="N131" s="154">
        <v>6.8199999999999997E-3</v>
      </c>
      <c r="O131" s="154">
        <f t="shared" si="32"/>
        <v>9.19</v>
      </c>
      <c r="P131" s="154">
        <v>0</v>
      </c>
      <c r="Q131" s="154">
        <f t="shared" si="33"/>
        <v>0</v>
      </c>
      <c r="R131" s="154"/>
      <c r="S131" s="154" t="s">
        <v>157</v>
      </c>
      <c r="T131" s="154" t="s">
        <v>157</v>
      </c>
      <c r="U131" s="154">
        <v>1.2765</v>
      </c>
      <c r="V131" s="154">
        <f t="shared" si="34"/>
        <v>1720.84</v>
      </c>
      <c r="W131" s="154"/>
      <c r="X131" s="154" t="s">
        <v>158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159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69">
        <v>105</v>
      </c>
      <c r="B132" s="170" t="s">
        <v>386</v>
      </c>
      <c r="C132" s="177" t="s">
        <v>387</v>
      </c>
      <c r="D132" s="171" t="s">
        <v>202</v>
      </c>
      <c r="E132" s="172">
        <v>154.44999999999999</v>
      </c>
      <c r="F132" s="173"/>
      <c r="G132" s="174">
        <f t="shared" si="28"/>
        <v>0</v>
      </c>
      <c r="H132" s="155"/>
      <c r="I132" s="154">
        <f t="shared" si="29"/>
        <v>0</v>
      </c>
      <c r="J132" s="155"/>
      <c r="K132" s="154">
        <f t="shared" si="30"/>
        <v>0</v>
      </c>
      <c r="L132" s="154">
        <v>21</v>
      </c>
      <c r="M132" s="154">
        <f t="shared" si="31"/>
        <v>0</v>
      </c>
      <c r="N132" s="154">
        <v>1.6299999999999999E-3</v>
      </c>
      <c r="O132" s="154">
        <f t="shared" si="32"/>
        <v>0.25</v>
      </c>
      <c r="P132" s="154">
        <v>0</v>
      </c>
      <c r="Q132" s="154">
        <f t="shared" si="33"/>
        <v>0</v>
      </c>
      <c r="R132" s="154"/>
      <c r="S132" s="154" t="s">
        <v>157</v>
      </c>
      <c r="T132" s="154" t="s">
        <v>157</v>
      </c>
      <c r="U132" s="154">
        <v>0.25568999999999997</v>
      </c>
      <c r="V132" s="154">
        <f t="shared" si="34"/>
        <v>39.49</v>
      </c>
      <c r="W132" s="154"/>
      <c r="X132" s="154" t="s">
        <v>158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159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69">
        <v>106</v>
      </c>
      <c r="B133" s="170" t="s">
        <v>388</v>
      </c>
      <c r="C133" s="177" t="s">
        <v>389</v>
      </c>
      <c r="D133" s="171" t="s">
        <v>202</v>
      </c>
      <c r="E133" s="172">
        <v>15.93</v>
      </c>
      <c r="F133" s="173"/>
      <c r="G133" s="174">
        <f t="shared" si="28"/>
        <v>0</v>
      </c>
      <c r="H133" s="155"/>
      <c r="I133" s="154">
        <f t="shared" si="29"/>
        <v>0</v>
      </c>
      <c r="J133" s="155"/>
      <c r="K133" s="154">
        <f t="shared" si="30"/>
        <v>0</v>
      </c>
      <c r="L133" s="154">
        <v>21</v>
      </c>
      <c r="M133" s="154">
        <f t="shared" si="31"/>
        <v>0</v>
      </c>
      <c r="N133" s="154">
        <v>1.97E-3</v>
      </c>
      <c r="O133" s="154">
        <f t="shared" si="32"/>
        <v>0.03</v>
      </c>
      <c r="P133" s="154">
        <v>0</v>
      </c>
      <c r="Q133" s="154">
        <f t="shared" si="33"/>
        <v>0</v>
      </c>
      <c r="R133" s="154"/>
      <c r="S133" s="154" t="s">
        <v>157</v>
      </c>
      <c r="T133" s="154" t="s">
        <v>157</v>
      </c>
      <c r="U133" s="154">
        <v>0.44</v>
      </c>
      <c r="V133" s="154">
        <f t="shared" si="34"/>
        <v>7.01</v>
      </c>
      <c r="W133" s="154"/>
      <c r="X133" s="154" t="s">
        <v>158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159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2.5" outlineLevel="1" x14ac:dyDescent="0.2">
      <c r="A134" s="169">
        <v>107</v>
      </c>
      <c r="B134" s="170" t="s">
        <v>390</v>
      </c>
      <c r="C134" s="177" t="s">
        <v>391</v>
      </c>
      <c r="D134" s="171" t="s">
        <v>202</v>
      </c>
      <c r="E134" s="172">
        <v>77</v>
      </c>
      <c r="F134" s="173"/>
      <c r="G134" s="174">
        <f t="shared" si="28"/>
        <v>0</v>
      </c>
      <c r="H134" s="155"/>
      <c r="I134" s="154">
        <f t="shared" si="29"/>
        <v>0</v>
      </c>
      <c r="J134" s="155"/>
      <c r="K134" s="154">
        <f t="shared" si="30"/>
        <v>0</v>
      </c>
      <c r="L134" s="154">
        <v>21</v>
      </c>
      <c r="M134" s="154">
        <f t="shared" si="31"/>
        <v>0</v>
      </c>
      <c r="N134" s="154">
        <v>1.4E-3</v>
      </c>
      <c r="O134" s="154">
        <f t="shared" si="32"/>
        <v>0.11</v>
      </c>
      <c r="P134" s="154">
        <v>0</v>
      </c>
      <c r="Q134" s="154">
        <f t="shared" si="33"/>
        <v>0</v>
      </c>
      <c r="R134" s="154"/>
      <c r="S134" s="154" t="s">
        <v>157</v>
      </c>
      <c r="T134" s="154" t="s">
        <v>157</v>
      </c>
      <c r="U134" s="154">
        <v>0.18</v>
      </c>
      <c r="V134" s="154">
        <f t="shared" si="34"/>
        <v>13.86</v>
      </c>
      <c r="W134" s="154"/>
      <c r="X134" s="154" t="s">
        <v>158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159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69">
        <v>108</v>
      </c>
      <c r="B135" s="170" t="s">
        <v>392</v>
      </c>
      <c r="C135" s="177" t="s">
        <v>393</v>
      </c>
      <c r="D135" s="171" t="s">
        <v>181</v>
      </c>
      <c r="E135" s="172">
        <v>176</v>
      </c>
      <c r="F135" s="173"/>
      <c r="G135" s="174">
        <f t="shared" si="28"/>
        <v>0</v>
      </c>
      <c r="H135" s="155"/>
      <c r="I135" s="154">
        <f t="shared" si="29"/>
        <v>0</v>
      </c>
      <c r="J135" s="155"/>
      <c r="K135" s="154">
        <f t="shared" si="30"/>
        <v>0</v>
      </c>
      <c r="L135" s="154">
        <v>21</v>
      </c>
      <c r="M135" s="154">
        <f t="shared" si="31"/>
        <v>0</v>
      </c>
      <c r="N135" s="154">
        <v>0</v>
      </c>
      <c r="O135" s="154">
        <f t="shared" si="32"/>
        <v>0</v>
      </c>
      <c r="P135" s="154">
        <v>6.8999999999999997E-4</v>
      </c>
      <c r="Q135" s="154">
        <f t="shared" si="33"/>
        <v>0.12</v>
      </c>
      <c r="R135" s="154"/>
      <c r="S135" s="154" t="s">
        <v>157</v>
      </c>
      <c r="T135" s="154" t="s">
        <v>157</v>
      </c>
      <c r="U135" s="154">
        <v>6.5549999999999997E-2</v>
      </c>
      <c r="V135" s="154">
        <f t="shared" si="34"/>
        <v>11.54</v>
      </c>
      <c r="W135" s="154"/>
      <c r="X135" s="154" t="s">
        <v>158</v>
      </c>
      <c r="Y135" s="147"/>
      <c r="Z135" s="147"/>
      <c r="AA135" s="147"/>
      <c r="AB135" s="147"/>
      <c r="AC135" s="147"/>
      <c r="AD135" s="147"/>
      <c r="AE135" s="147"/>
      <c r="AF135" s="147"/>
      <c r="AG135" s="147" t="s">
        <v>159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69">
        <v>109</v>
      </c>
      <c r="B136" s="170" t="s">
        <v>394</v>
      </c>
      <c r="C136" s="177" t="s">
        <v>395</v>
      </c>
      <c r="D136" s="171" t="s">
        <v>202</v>
      </c>
      <c r="E136" s="172">
        <v>169.25</v>
      </c>
      <c r="F136" s="173"/>
      <c r="G136" s="174">
        <f t="shared" si="28"/>
        <v>0</v>
      </c>
      <c r="H136" s="155"/>
      <c r="I136" s="154">
        <f t="shared" si="29"/>
        <v>0</v>
      </c>
      <c r="J136" s="155"/>
      <c r="K136" s="154">
        <f t="shared" si="30"/>
        <v>0</v>
      </c>
      <c r="L136" s="154">
        <v>21</v>
      </c>
      <c r="M136" s="154">
        <f t="shared" si="31"/>
        <v>0</v>
      </c>
      <c r="N136" s="154">
        <v>0</v>
      </c>
      <c r="O136" s="154">
        <f t="shared" si="32"/>
        <v>0</v>
      </c>
      <c r="P136" s="154">
        <v>3.3600000000000001E-3</v>
      </c>
      <c r="Q136" s="154">
        <f t="shared" si="33"/>
        <v>0.56999999999999995</v>
      </c>
      <c r="R136" s="154"/>
      <c r="S136" s="154" t="s">
        <v>157</v>
      </c>
      <c r="T136" s="154" t="s">
        <v>157</v>
      </c>
      <c r="U136" s="154">
        <v>7.9350000000000004E-2</v>
      </c>
      <c r="V136" s="154">
        <f t="shared" si="34"/>
        <v>13.43</v>
      </c>
      <c r="W136" s="154"/>
      <c r="X136" s="154" t="s">
        <v>158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159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69">
        <v>110</v>
      </c>
      <c r="B137" s="170" t="s">
        <v>396</v>
      </c>
      <c r="C137" s="177" t="s">
        <v>397</v>
      </c>
      <c r="D137" s="171" t="s">
        <v>202</v>
      </c>
      <c r="E137" s="172">
        <v>68.599999999999994</v>
      </c>
      <c r="F137" s="173"/>
      <c r="G137" s="174">
        <f t="shared" si="28"/>
        <v>0</v>
      </c>
      <c r="H137" s="155"/>
      <c r="I137" s="154">
        <f t="shared" si="29"/>
        <v>0</v>
      </c>
      <c r="J137" s="155"/>
      <c r="K137" s="154">
        <f t="shared" si="30"/>
        <v>0</v>
      </c>
      <c r="L137" s="154">
        <v>21</v>
      </c>
      <c r="M137" s="154">
        <f t="shared" si="31"/>
        <v>0</v>
      </c>
      <c r="N137" s="154">
        <v>0</v>
      </c>
      <c r="O137" s="154">
        <f t="shared" si="32"/>
        <v>0</v>
      </c>
      <c r="P137" s="154">
        <v>2.8500000000000001E-3</v>
      </c>
      <c r="Q137" s="154">
        <f t="shared" si="33"/>
        <v>0.2</v>
      </c>
      <c r="R137" s="154"/>
      <c r="S137" s="154" t="s">
        <v>157</v>
      </c>
      <c r="T137" s="154" t="s">
        <v>157</v>
      </c>
      <c r="U137" s="154">
        <v>6.9000000000000006E-2</v>
      </c>
      <c r="V137" s="154">
        <f t="shared" si="34"/>
        <v>4.7300000000000004</v>
      </c>
      <c r="W137" s="154"/>
      <c r="X137" s="154" t="s">
        <v>158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159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22.5" outlineLevel="1" x14ac:dyDescent="0.2">
      <c r="A138" s="169">
        <v>111</v>
      </c>
      <c r="B138" s="170" t="s">
        <v>398</v>
      </c>
      <c r="C138" s="177" t="s">
        <v>399</v>
      </c>
      <c r="D138" s="171" t="s">
        <v>324</v>
      </c>
      <c r="E138" s="172">
        <v>1</v>
      </c>
      <c r="F138" s="173"/>
      <c r="G138" s="174">
        <f t="shared" si="28"/>
        <v>0</v>
      </c>
      <c r="H138" s="155"/>
      <c r="I138" s="154">
        <f t="shared" si="29"/>
        <v>0</v>
      </c>
      <c r="J138" s="155"/>
      <c r="K138" s="154">
        <f t="shared" si="30"/>
        <v>0</v>
      </c>
      <c r="L138" s="154">
        <v>21</v>
      </c>
      <c r="M138" s="154">
        <f t="shared" si="31"/>
        <v>0</v>
      </c>
      <c r="N138" s="154">
        <v>0</v>
      </c>
      <c r="O138" s="154">
        <f t="shared" si="32"/>
        <v>0</v>
      </c>
      <c r="P138" s="154">
        <v>0</v>
      </c>
      <c r="Q138" s="154">
        <f t="shared" si="33"/>
        <v>0</v>
      </c>
      <c r="R138" s="154"/>
      <c r="S138" s="154" t="s">
        <v>255</v>
      </c>
      <c r="T138" s="154" t="s">
        <v>256</v>
      </c>
      <c r="U138" s="154">
        <v>0</v>
      </c>
      <c r="V138" s="154">
        <f t="shared" si="34"/>
        <v>0</v>
      </c>
      <c r="W138" s="154"/>
      <c r="X138" s="154" t="s">
        <v>241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242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69">
        <v>112</v>
      </c>
      <c r="B139" s="170" t="s">
        <v>400</v>
      </c>
      <c r="C139" s="177" t="s">
        <v>401</v>
      </c>
      <c r="D139" s="171" t="s">
        <v>221</v>
      </c>
      <c r="E139" s="172">
        <v>10.460509999999999</v>
      </c>
      <c r="F139" s="173"/>
      <c r="G139" s="174">
        <f t="shared" si="28"/>
        <v>0</v>
      </c>
      <c r="H139" s="155"/>
      <c r="I139" s="154">
        <f t="shared" si="29"/>
        <v>0</v>
      </c>
      <c r="J139" s="155"/>
      <c r="K139" s="154">
        <f t="shared" si="30"/>
        <v>0</v>
      </c>
      <c r="L139" s="154">
        <v>21</v>
      </c>
      <c r="M139" s="154">
        <f t="shared" si="31"/>
        <v>0</v>
      </c>
      <c r="N139" s="154">
        <v>0</v>
      </c>
      <c r="O139" s="154">
        <f t="shared" si="32"/>
        <v>0</v>
      </c>
      <c r="P139" s="154">
        <v>0</v>
      </c>
      <c r="Q139" s="154">
        <f t="shared" si="33"/>
        <v>0</v>
      </c>
      <c r="R139" s="154"/>
      <c r="S139" s="154" t="s">
        <v>157</v>
      </c>
      <c r="T139" s="154" t="s">
        <v>157</v>
      </c>
      <c r="U139" s="154">
        <v>4.82</v>
      </c>
      <c r="V139" s="154">
        <f t="shared" si="34"/>
        <v>50.42</v>
      </c>
      <c r="W139" s="154"/>
      <c r="X139" s="154" t="s">
        <v>305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306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x14ac:dyDescent="0.2">
      <c r="A140" s="157" t="s">
        <v>152</v>
      </c>
      <c r="B140" s="158" t="s">
        <v>102</v>
      </c>
      <c r="C140" s="176" t="s">
        <v>103</v>
      </c>
      <c r="D140" s="159"/>
      <c r="E140" s="160"/>
      <c r="F140" s="161"/>
      <c r="G140" s="162">
        <f>SUMIF(AG141:AG143,"&lt;&gt;NOR",G141:G143)</f>
        <v>0</v>
      </c>
      <c r="H140" s="156"/>
      <c r="I140" s="156">
        <f>SUM(I141:I143)</f>
        <v>0</v>
      </c>
      <c r="J140" s="156"/>
      <c r="K140" s="156">
        <f>SUM(K141:K143)</f>
        <v>0</v>
      </c>
      <c r="L140" s="156"/>
      <c r="M140" s="156">
        <f>SUM(M141:M143)</f>
        <v>0</v>
      </c>
      <c r="N140" s="156"/>
      <c r="O140" s="156">
        <f>SUM(O141:O143)</f>
        <v>0.04</v>
      </c>
      <c r="P140" s="156"/>
      <c r="Q140" s="156">
        <f>SUM(Q141:Q143)</f>
        <v>59.98</v>
      </c>
      <c r="R140" s="156"/>
      <c r="S140" s="156"/>
      <c r="T140" s="156"/>
      <c r="U140" s="156"/>
      <c r="V140" s="156">
        <f>SUM(V141:V143)</f>
        <v>246.55</v>
      </c>
      <c r="W140" s="156"/>
      <c r="X140" s="156"/>
      <c r="AG140" t="s">
        <v>153</v>
      </c>
    </row>
    <row r="141" spans="1:60" outlineLevel="1" x14ac:dyDescent="0.2">
      <c r="A141" s="169">
        <v>113</v>
      </c>
      <c r="B141" s="170" t="s">
        <v>402</v>
      </c>
      <c r="C141" s="177" t="s">
        <v>403</v>
      </c>
      <c r="D141" s="171" t="s">
        <v>172</v>
      </c>
      <c r="E141" s="172">
        <v>1428.0115000000001</v>
      </c>
      <c r="F141" s="173"/>
      <c r="G141" s="174">
        <f>ROUND(E141*F141,2)</f>
        <v>0</v>
      </c>
      <c r="H141" s="155"/>
      <c r="I141" s="154">
        <f>ROUND(E141*H141,2)</f>
        <v>0</v>
      </c>
      <c r="J141" s="155"/>
      <c r="K141" s="154">
        <f>ROUND(E141*J141,2)</f>
        <v>0</v>
      </c>
      <c r="L141" s="154">
        <v>21</v>
      </c>
      <c r="M141" s="154">
        <f>G141*(1+L141/100)</f>
        <v>0</v>
      </c>
      <c r="N141" s="154">
        <v>0</v>
      </c>
      <c r="O141" s="154">
        <f>ROUND(E141*N141,2)</f>
        <v>0</v>
      </c>
      <c r="P141" s="154">
        <v>4.2000000000000003E-2</v>
      </c>
      <c r="Q141" s="154">
        <f>ROUND(E141*P141,2)</f>
        <v>59.98</v>
      </c>
      <c r="R141" s="154"/>
      <c r="S141" s="154" t="s">
        <v>157</v>
      </c>
      <c r="T141" s="154" t="s">
        <v>157</v>
      </c>
      <c r="U141" s="154">
        <v>0.14199999999999999</v>
      </c>
      <c r="V141" s="154">
        <f>ROUND(E141*U141,2)</f>
        <v>202.78</v>
      </c>
      <c r="W141" s="154"/>
      <c r="X141" s="154" t="s">
        <v>158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159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2.5" outlineLevel="1" x14ac:dyDescent="0.2">
      <c r="A142" s="169">
        <v>114</v>
      </c>
      <c r="B142" s="170" t="s">
        <v>404</v>
      </c>
      <c r="C142" s="177" t="s">
        <v>405</v>
      </c>
      <c r="D142" s="171" t="s">
        <v>172</v>
      </c>
      <c r="E142" s="172">
        <v>311.99149999999997</v>
      </c>
      <c r="F142" s="173"/>
      <c r="G142" s="174">
        <f>ROUND(E142*F142,2)</f>
        <v>0</v>
      </c>
      <c r="H142" s="155"/>
      <c r="I142" s="154">
        <f>ROUND(E142*H142,2)</f>
        <v>0</v>
      </c>
      <c r="J142" s="155"/>
      <c r="K142" s="154">
        <f>ROUND(E142*J142,2)</f>
        <v>0</v>
      </c>
      <c r="L142" s="154">
        <v>21</v>
      </c>
      <c r="M142" s="154">
        <f>G142*(1+L142/100)</f>
        <v>0</v>
      </c>
      <c r="N142" s="154">
        <v>1.2E-4</v>
      </c>
      <c r="O142" s="154">
        <f>ROUND(E142*N142,2)</f>
        <v>0.04</v>
      </c>
      <c r="P142" s="154">
        <v>0</v>
      </c>
      <c r="Q142" s="154">
        <f>ROUND(E142*P142,2)</f>
        <v>0</v>
      </c>
      <c r="R142" s="154"/>
      <c r="S142" s="154" t="s">
        <v>157</v>
      </c>
      <c r="T142" s="154" t="s">
        <v>157</v>
      </c>
      <c r="U142" s="154">
        <v>0.14000000000000001</v>
      </c>
      <c r="V142" s="154">
        <f>ROUND(E142*U142,2)</f>
        <v>43.68</v>
      </c>
      <c r="W142" s="154"/>
      <c r="X142" s="154" t="s">
        <v>158</v>
      </c>
      <c r="Y142" s="147"/>
      <c r="Z142" s="147"/>
      <c r="AA142" s="147"/>
      <c r="AB142" s="147"/>
      <c r="AC142" s="147"/>
      <c r="AD142" s="147"/>
      <c r="AE142" s="147"/>
      <c r="AF142" s="147"/>
      <c r="AG142" s="147" t="s">
        <v>159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69">
        <v>115</v>
      </c>
      <c r="B143" s="170" t="s">
        <v>406</v>
      </c>
      <c r="C143" s="177" t="s">
        <v>407</v>
      </c>
      <c r="D143" s="171" t="s">
        <v>221</v>
      </c>
      <c r="E143" s="172">
        <v>3.7440000000000001E-2</v>
      </c>
      <c r="F143" s="173"/>
      <c r="G143" s="174">
        <f>ROUND(E143*F143,2)</f>
        <v>0</v>
      </c>
      <c r="H143" s="155"/>
      <c r="I143" s="154">
        <f>ROUND(E143*H143,2)</f>
        <v>0</v>
      </c>
      <c r="J143" s="155"/>
      <c r="K143" s="154">
        <f>ROUND(E143*J143,2)</f>
        <v>0</v>
      </c>
      <c r="L143" s="154">
        <v>21</v>
      </c>
      <c r="M143" s="154">
        <f>G143*(1+L143/100)</f>
        <v>0</v>
      </c>
      <c r="N143" s="154">
        <v>0</v>
      </c>
      <c r="O143" s="154">
        <f>ROUND(E143*N143,2)</f>
        <v>0</v>
      </c>
      <c r="P143" s="154">
        <v>0</v>
      </c>
      <c r="Q143" s="154">
        <f>ROUND(E143*P143,2)</f>
        <v>0</v>
      </c>
      <c r="R143" s="154"/>
      <c r="S143" s="154" t="s">
        <v>157</v>
      </c>
      <c r="T143" s="154" t="s">
        <v>157</v>
      </c>
      <c r="U143" s="154">
        <v>2.3290000000000002</v>
      </c>
      <c r="V143" s="154">
        <f>ROUND(E143*U143,2)</f>
        <v>0.09</v>
      </c>
      <c r="W143" s="154"/>
      <c r="X143" s="154" t="s">
        <v>305</v>
      </c>
      <c r="Y143" s="147"/>
      <c r="Z143" s="147"/>
      <c r="AA143" s="147"/>
      <c r="AB143" s="147"/>
      <c r="AC143" s="147"/>
      <c r="AD143" s="147"/>
      <c r="AE143" s="147"/>
      <c r="AF143" s="147"/>
      <c r="AG143" s="147" t="s">
        <v>306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157" t="s">
        <v>152</v>
      </c>
      <c r="B144" s="158" t="s">
        <v>104</v>
      </c>
      <c r="C144" s="176" t="s">
        <v>105</v>
      </c>
      <c r="D144" s="159"/>
      <c r="E144" s="160"/>
      <c r="F144" s="161"/>
      <c r="G144" s="162">
        <f>SUMIF(AG145:AG148,"&lt;&gt;NOR",G145:G148)</f>
        <v>0</v>
      </c>
      <c r="H144" s="156"/>
      <c r="I144" s="156">
        <f>SUM(I145:I148)</f>
        <v>0</v>
      </c>
      <c r="J144" s="156"/>
      <c r="K144" s="156">
        <f>SUM(K145:K148)</f>
        <v>0</v>
      </c>
      <c r="L144" s="156"/>
      <c r="M144" s="156">
        <f>SUM(M145:M148)</f>
        <v>0</v>
      </c>
      <c r="N144" s="156"/>
      <c r="O144" s="156">
        <f>SUM(O145:O148)</f>
        <v>0.16</v>
      </c>
      <c r="P144" s="156"/>
      <c r="Q144" s="156">
        <f>SUM(Q145:Q148)</f>
        <v>0</v>
      </c>
      <c r="R144" s="156"/>
      <c r="S144" s="156"/>
      <c r="T144" s="156"/>
      <c r="U144" s="156"/>
      <c r="V144" s="156">
        <f>SUM(V145:V148)</f>
        <v>0.48</v>
      </c>
      <c r="W144" s="156"/>
      <c r="X144" s="156"/>
      <c r="AG144" t="s">
        <v>153</v>
      </c>
    </row>
    <row r="145" spans="1:60" ht="22.5" outlineLevel="1" x14ac:dyDescent="0.2">
      <c r="A145" s="169">
        <v>116</v>
      </c>
      <c r="B145" s="170" t="s">
        <v>408</v>
      </c>
      <c r="C145" s="177" t="s">
        <v>409</v>
      </c>
      <c r="D145" s="171" t="s">
        <v>410</v>
      </c>
      <c r="E145" s="172">
        <v>1</v>
      </c>
      <c r="F145" s="173"/>
      <c r="G145" s="174">
        <f>ROUND(E145*F145,2)</f>
        <v>0</v>
      </c>
      <c r="H145" s="155"/>
      <c r="I145" s="154">
        <f>ROUND(E145*H145,2)</f>
        <v>0</v>
      </c>
      <c r="J145" s="155"/>
      <c r="K145" s="154">
        <f>ROUND(E145*J145,2)</f>
        <v>0</v>
      </c>
      <c r="L145" s="154">
        <v>21</v>
      </c>
      <c r="M145" s="154">
        <f>G145*(1+L145/100)</f>
        <v>0</v>
      </c>
      <c r="N145" s="154">
        <v>0</v>
      </c>
      <c r="O145" s="154">
        <f>ROUND(E145*N145,2)</f>
        <v>0</v>
      </c>
      <c r="P145" s="154">
        <v>0</v>
      </c>
      <c r="Q145" s="154">
        <f>ROUND(E145*P145,2)</f>
        <v>0</v>
      </c>
      <c r="R145" s="154"/>
      <c r="S145" s="154" t="s">
        <v>255</v>
      </c>
      <c r="T145" s="154" t="s">
        <v>256</v>
      </c>
      <c r="U145" s="154">
        <v>0</v>
      </c>
      <c r="V145" s="154">
        <f>ROUND(E145*U145,2)</f>
        <v>0</v>
      </c>
      <c r="W145" s="154"/>
      <c r="X145" s="154" t="s">
        <v>158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159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69">
        <v>117</v>
      </c>
      <c r="B146" s="170" t="s">
        <v>411</v>
      </c>
      <c r="C146" s="177" t="s">
        <v>412</v>
      </c>
      <c r="D146" s="171" t="s">
        <v>202</v>
      </c>
      <c r="E146" s="172">
        <v>6</v>
      </c>
      <c r="F146" s="173"/>
      <c r="G146" s="174">
        <f>ROUND(E146*F146,2)</f>
        <v>0</v>
      </c>
      <c r="H146" s="155"/>
      <c r="I146" s="154">
        <f>ROUND(E146*H146,2)</f>
        <v>0</v>
      </c>
      <c r="J146" s="155"/>
      <c r="K146" s="154">
        <f>ROUND(E146*J146,2)</f>
        <v>0</v>
      </c>
      <c r="L146" s="154">
        <v>21</v>
      </c>
      <c r="M146" s="154">
        <f>G146*(1+L146/100)</f>
        <v>0</v>
      </c>
      <c r="N146" s="154">
        <v>2.154E-2</v>
      </c>
      <c r="O146" s="154">
        <f>ROUND(E146*N146,2)</f>
        <v>0.13</v>
      </c>
      <c r="P146" s="154">
        <v>0</v>
      </c>
      <c r="Q146" s="154">
        <f>ROUND(E146*P146,2)</f>
        <v>0</v>
      </c>
      <c r="R146" s="154" t="s">
        <v>240</v>
      </c>
      <c r="S146" s="154" t="s">
        <v>157</v>
      </c>
      <c r="T146" s="154" t="s">
        <v>256</v>
      </c>
      <c r="U146" s="154">
        <v>0</v>
      </c>
      <c r="V146" s="154">
        <f>ROUND(E146*U146,2)</f>
        <v>0</v>
      </c>
      <c r="W146" s="154"/>
      <c r="X146" s="154" t="s">
        <v>241</v>
      </c>
      <c r="Y146" s="147"/>
      <c r="Z146" s="147"/>
      <c r="AA146" s="147"/>
      <c r="AB146" s="147"/>
      <c r="AC146" s="147"/>
      <c r="AD146" s="147"/>
      <c r="AE146" s="147"/>
      <c r="AF146" s="147"/>
      <c r="AG146" s="147" t="s">
        <v>242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69">
        <v>118</v>
      </c>
      <c r="B147" s="170" t="s">
        <v>413</v>
      </c>
      <c r="C147" s="177" t="s">
        <v>414</v>
      </c>
      <c r="D147" s="171" t="s">
        <v>202</v>
      </c>
      <c r="E147" s="172">
        <v>2.6</v>
      </c>
      <c r="F147" s="173"/>
      <c r="G147" s="174">
        <f>ROUND(E147*F147,2)</f>
        <v>0</v>
      </c>
      <c r="H147" s="155"/>
      <c r="I147" s="154">
        <f>ROUND(E147*H147,2)</f>
        <v>0</v>
      </c>
      <c r="J147" s="155"/>
      <c r="K147" s="154">
        <f>ROUND(E147*J147,2)</f>
        <v>0</v>
      </c>
      <c r="L147" s="154">
        <v>21</v>
      </c>
      <c r="M147" s="154">
        <f>G147*(1+L147/100)</f>
        <v>0</v>
      </c>
      <c r="N147" s="154">
        <v>1.2E-2</v>
      </c>
      <c r="O147" s="154">
        <f>ROUND(E147*N147,2)</f>
        <v>0.03</v>
      </c>
      <c r="P147" s="154">
        <v>0</v>
      </c>
      <c r="Q147" s="154">
        <f>ROUND(E147*P147,2)</f>
        <v>0</v>
      </c>
      <c r="R147" s="154" t="s">
        <v>240</v>
      </c>
      <c r="S147" s="154" t="s">
        <v>157</v>
      </c>
      <c r="T147" s="154" t="s">
        <v>256</v>
      </c>
      <c r="U147" s="154">
        <v>0</v>
      </c>
      <c r="V147" s="154">
        <f>ROUND(E147*U147,2)</f>
        <v>0</v>
      </c>
      <c r="W147" s="154"/>
      <c r="X147" s="154" t="s">
        <v>241</v>
      </c>
      <c r="Y147" s="147"/>
      <c r="Z147" s="147"/>
      <c r="AA147" s="147"/>
      <c r="AB147" s="147"/>
      <c r="AC147" s="147"/>
      <c r="AD147" s="147"/>
      <c r="AE147" s="147"/>
      <c r="AF147" s="147"/>
      <c r="AG147" s="147" t="s">
        <v>242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69">
        <v>119</v>
      </c>
      <c r="B148" s="170" t="s">
        <v>415</v>
      </c>
      <c r="C148" s="177" t="s">
        <v>416</v>
      </c>
      <c r="D148" s="171" t="s">
        <v>221</v>
      </c>
      <c r="E148" s="172">
        <v>0.16044</v>
      </c>
      <c r="F148" s="173"/>
      <c r="G148" s="174">
        <f>ROUND(E148*F148,2)</f>
        <v>0</v>
      </c>
      <c r="H148" s="155"/>
      <c r="I148" s="154">
        <f>ROUND(E148*H148,2)</f>
        <v>0</v>
      </c>
      <c r="J148" s="155"/>
      <c r="K148" s="154">
        <f>ROUND(E148*J148,2)</f>
        <v>0</v>
      </c>
      <c r="L148" s="154">
        <v>21</v>
      </c>
      <c r="M148" s="154">
        <f>G148*(1+L148/100)</f>
        <v>0</v>
      </c>
      <c r="N148" s="154">
        <v>0</v>
      </c>
      <c r="O148" s="154">
        <f>ROUND(E148*N148,2)</f>
        <v>0</v>
      </c>
      <c r="P148" s="154">
        <v>0</v>
      </c>
      <c r="Q148" s="154">
        <f>ROUND(E148*P148,2)</f>
        <v>0</v>
      </c>
      <c r="R148" s="154"/>
      <c r="S148" s="154" t="s">
        <v>157</v>
      </c>
      <c r="T148" s="154" t="s">
        <v>157</v>
      </c>
      <c r="U148" s="154">
        <v>3.0059999999999998</v>
      </c>
      <c r="V148" s="154">
        <f>ROUND(E148*U148,2)</f>
        <v>0.48</v>
      </c>
      <c r="W148" s="154"/>
      <c r="X148" s="154" t="s">
        <v>305</v>
      </c>
      <c r="Y148" s="147"/>
      <c r="Z148" s="147"/>
      <c r="AA148" s="147"/>
      <c r="AB148" s="147"/>
      <c r="AC148" s="147"/>
      <c r="AD148" s="147"/>
      <c r="AE148" s="147"/>
      <c r="AF148" s="147"/>
      <c r="AG148" s="147" t="s">
        <v>306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x14ac:dyDescent="0.2">
      <c r="A149" s="157" t="s">
        <v>152</v>
      </c>
      <c r="B149" s="158" t="s">
        <v>106</v>
      </c>
      <c r="C149" s="176" t="s">
        <v>107</v>
      </c>
      <c r="D149" s="159"/>
      <c r="E149" s="160"/>
      <c r="F149" s="161"/>
      <c r="G149" s="162">
        <f>SUMIF(AG150:AG163,"&lt;&gt;NOR",G150:G163)</f>
        <v>0</v>
      </c>
      <c r="H149" s="156"/>
      <c r="I149" s="156">
        <f>SUM(I150:I163)</f>
        <v>0</v>
      </c>
      <c r="J149" s="156"/>
      <c r="K149" s="156">
        <f>SUM(K150:K163)</f>
        <v>0</v>
      </c>
      <c r="L149" s="156"/>
      <c r="M149" s="156">
        <f>SUM(M150:M163)</f>
        <v>0</v>
      </c>
      <c r="N149" s="156"/>
      <c r="O149" s="156">
        <f>SUM(O150:O163)</f>
        <v>3.06</v>
      </c>
      <c r="P149" s="156"/>
      <c r="Q149" s="156">
        <f>SUM(Q150:Q163)</f>
        <v>0</v>
      </c>
      <c r="R149" s="156"/>
      <c r="S149" s="156"/>
      <c r="T149" s="156"/>
      <c r="U149" s="156"/>
      <c r="V149" s="156">
        <f>SUM(V150:V163)</f>
        <v>189.51999999999995</v>
      </c>
      <c r="W149" s="156"/>
      <c r="X149" s="156"/>
      <c r="AG149" t="s">
        <v>153</v>
      </c>
    </row>
    <row r="150" spans="1:60" outlineLevel="1" x14ac:dyDescent="0.2">
      <c r="A150" s="169">
        <v>120</v>
      </c>
      <c r="B150" s="170" t="s">
        <v>417</v>
      </c>
      <c r="C150" s="177" t="s">
        <v>418</v>
      </c>
      <c r="D150" s="171" t="s">
        <v>172</v>
      </c>
      <c r="E150" s="172">
        <v>119.84</v>
      </c>
      <c r="F150" s="173"/>
      <c r="G150" s="174">
        <f t="shared" ref="G150:G163" si="35">ROUND(E150*F150,2)</f>
        <v>0</v>
      </c>
      <c r="H150" s="155"/>
      <c r="I150" s="154">
        <f t="shared" ref="I150:I163" si="36">ROUND(E150*H150,2)</f>
        <v>0</v>
      </c>
      <c r="J150" s="155"/>
      <c r="K150" s="154">
        <f t="shared" ref="K150:K163" si="37">ROUND(E150*J150,2)</f>
        <v>0</v>
      </c>
      <c r="L150" s="154">
        <v>21</v>
      </c>
      <c r="M150" s="154">
        <f t="shared" ref="M150:M163" si="38">G150*(1+L150/100)</f>
        <v>0</v>
      </c>
      <c r="N150" s="154">
        <v>2.1000000000000001E-4</v>
      </c>
      <c r="O150" s="154">
        <f t="shared" ref="O150:O163" si="39">ROUND(E150*N150,2)</f>
        <v>0.03</v>
      </c>
      <c r="P150" s="154">
        <v>0</v>
      </c>
      <c r="Q150" s="154">
        <f t="shared" ref="Q150:Q163" si="40">ROUND(E150*P150,2)</f>
        <v>0</v>
      </c>
      <c r="R150" s="154"/>
      <c r="S150" s="154" t="s">
        <v>157</v>
      </c>
      <c r="T150" s="154" t="s">
        <v>157</v>
      </c>
      <c r="U150" s="154">
        <v>0.05</v>
      </c>
      <c r="V150" s="154">
        <f t="shared" ref="V150:V163" si="41">ROUND(E150*U150,2)</f>
        <v>5.99</v>
      </c>
      <c r="W150" s="154"/>
      <c r="X150" s="154" t="s">
        <v>158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159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69">
        <v>121</v>
      </c>
      <c r="B151" s="170" t="s">
        <v>419</v>
      </c>
      <c r="C151" s="177" t="s">
        <v>420</v>
      </c>
      <c r="D151" s="171" t="s">
        <v>202</v>
      </c>
      <c r="E151" s="172">
        <v>19.417999999999999</v>
      </c>
      <c r="F151" s="173"/>
      <c r="G151" s="174">
        <f t="shared" si="35"/>
        <v>0</v>
      </c>
      <c r="H151" s="155"/>
      <c r="I151" s="154">
        <f t="shared" si="36"/>
        <v>0</v>
      </c>
      <c r="J151" s="155"/>
      <c r="K151" s="154">
        <f t="shared" si="37"/>
        <v>0</v>
      </c>
      <c r="L151" s="154">
        <v>21</v>
      </c>
      <c r="M151" s="154">
        <f t="shared" si="38"/>
        <v>0</v>
      </c>
      <c r="N151" s="154">
        <v>0</v>
      </c>
      <c r="O151" s="154">
        <f t="shared" si="39"/>
        <v>0</v>
      </c>
      <c r="P151" s="154">
        <v>0</v>
      </c>
      <c r="Q151" s="154">
        <f t="shared" si="40"/>
        <v>0</v>
      </c>
      <c r="R151" s="154"/>
      <c r="S151" s="154" t="s">
        <v>157</v>
      </c>
      <c r="T151" s="154" t="s">
        <v>157</v>
      </c>
      <c r="U151" s="154">
        <v>0.377</v>
      </c>
      <c r="V151" s="154">
        <f t="shared" si="41"/>
        <v>7.32</v>
      </c>
      <c r="W151" s="154"/>
      <c r="X151" s="154" t="s">
        <v>158</v>
      </c>
      <c r="Y151" s="147"/>
      <c r="Z151" s="147"/>
      <c r="AA151" s="147"/>
      <c r="AB151" s="147"/>
      <c r="AC151" s="147"/>
      <c r="AD151" s="147"/>
      <c r="AE151" s="147"/>
      <c r="AF151" s="147"/>
      <c r="AG151" s="147" t="s">
        <v>159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ht="22.5" outlineLevel="1" x14ac:dyDescent="0.2">
      <c r="A152" s="169">
        <v>122</v>
      </c>
      <c r="B152" s="170" t="s">
        <v>421</v>
      </c>
      <c r="C152" s="177" t="s">
        <v>422</v>
      </c>
      <c r="D152" s="171" t="s">
        <v>172</v>
      </c>
      <c r="E152" s="172">
        <v>119.84</v>
      </c>
      <c r="F152" s="173"/>
      <c r="G152" s="174">
        <f t="shared" si="35"/>
        <v>0</v>
      </c>
      <c r="H152" s="155"/>
      <c r="I152" s="154">
        <f t="shared" si="36"/>
        <v>0</v>
      </c>
      <c r="J152" s="155"/>
      <c r="K152" s="154">
        <f t="shared" si="37"/>
        <v>0</v>
      </c>
      <c r="L152" s="154">
        <v>21</v>
      </c>
      <c r="M152" s="154">
        <f t="shared" si="38"/>
        <v>0</v>
      </c>
      <c r="N152" s="154">
        <v>0</v>
      </c>
      <c r="O152" s="154">
        <f t="shared" si="39"/>
        <v>0</v>
      </c>
      <c r="P152" s="154">
        <v>0</v>
      </c>
      <c r="Q152" s="154">
        <f t="shared" si="40"/>
        <v>0</v>
      </c>
      <c r="R152" s="154"/>
      <c r="S152" s="154" t="s">
        <v>157</v>
      </c>
      <c r="T152" s="154" t="s">
        <v>157</v>
      </c>
      <c r="U152" s="154">
        <v>0.97799999999999998</v>
      </c>
      <c r="V152" s="154">
        <f t="shared" si="41"/>
        <v>117.2</v>
      </c>
      <c r="W152" s="154"/>
      <c r="X152" s="154" t="s">
        <v>158</v>
      </c>
      <c r="Y152" s="147"/>
      <c r="Z152" s="147"/>
      <c r="AA152" s="147"/>
      <c r="AB152" s="147"/>
      <c r="AC152" s="147"/>
      <c r="AD152" s="147"/>
      <c r="AE152" s="147"/>
      <c r="AF152" s="147"/>
      <c r="AG152" s="147" t="s">
        <v>159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69">
        <v>123</v>
      </c>
      <c r="B153" s="170" t="s">
        <v>423</v>
      </c>
      <c r="C153" s="177" t="s">
        <v>424</v>
      </c>
      <c r="D153" s="171" t="s">
        <v>202</v>
      </c>
      <c r="E153" s="172">
        <v>19.95</v>
      </c>
      <c r="F153" s="173"/>
      <c r="G153" s="174">
        <f t="shared" si="35"/>
        <v>0</v>
      </c>
      <c r="H153" s="155"/>
      <c r="I153" s="154">
        <f t="shared" si="36"/>
        <v>0</v>
      </c>
      <c r="J153" s="155"/>
      <c r="K153" s="154">
        <f t="shared" si="37"/>
        <v>0</v>
      </c>
      <c r="L153" s="154">
        <v>21</v>
      </c>
      <c r="M153" s="154">
        <f t="shared" si="38"/>
        <v>0</v>
      </c>
      <c r="N153" s="154">
        <v>2.4399999999999999E-3</v>
      </c>
      <c r="O153" s="154">
        <f t="shared" si="39"/>
        <v>0.05</v>
      </c>
      <c r="P153" s="154">
        <v>0</v>
      </c>
      <c r="Q153" s="154">
        <f t="shared" si="40"/>
        <v>0</v>
      </c>
      <c r="R153" s="154"/>
      <c r="S153" s="154" t="s">
        <v>157</v>
      </c>
      <c r="T153" s="154" t="s">
        <v>157</v>
      </c>
      <c r="U153" s="154">
        <v>0.45600000000000002</v>
      </c>
      <c r="V153" s="154">
        <f t="shared" si="41"/>
        <v>9.1</v>
      </c>
      <c r="W153" s="154"/>
      <c r="X153" s="154" t="s">
        <v>158</v>
      </c>
      <c r="Y153" s="147"/>
      <c r="Z153" s="147"/>
      <c r="AA153" s="147"/>
      <c r="AB153" s="147"/>
      <c r="AC153" s="147"/>
      <c r="AD153" s="147"/>
      <c r="AE153" s="147"/>
      <c r="AF153" s="147"/>
      <c r="AG153" s="147" t="s">
        <v>159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69">
        <v>124</v>
      </c>
      <c r="B154" s="170" t="s">
        <v>425</v>
      </c>
      <c r="C154" s="177" t="s">
        <v>426</v>
      </c>
      <c r="D154" s="171" t="s">
        <v>202</v>
      </c>
      <c r="E154" s="172">
        <v>19.95</v>
      </c>
      <c r="F154" s="173"/>
      <c r="G154" s="174">
        <f t="shared" si="35"/>
        <v>0</v>
      </c>
      <c r="H154" s="155"/>
      <c r="I154" s="154">
        <f t="shared" si="36"/>
        <v>0</v>
      </c>
      <c r="J154" s="155"/>
      <c r="K154" s="154">
        <f t="shared" si="37"/>
        <v>0</v>
      </c>
      <c r="L154" s="154">
        <v>21</v>
      </c>
      <c r="M154" s="154">
        <f t="shared" si="38"/>
        <v>0</v>
      </c>
      <c r="N154" s="154">
        <v>2.0200000000000001E-3</v>
      </c>
      <c r="O154" s="154">
        <f t="shared" si="39"/>
        <v>0.04</v>
      </c>
      <c r="P154" s="154">
        <v>0</v>
      </c>
      <c r="Q154" s="154">
        <f t="shared" si="40"/>
        <v>0</v>
      </c>
      <c r="R154" s="154"/>
      <c r="S154" s="154" t="s">
        <v>157</v>
      </c>
      <c r="T154" s="154" t="s">
        <v>157</v>
      </c>
      <c r="U154" s="154">
        <v>0.23</v>
      </c>
      <c r="V154" s="154">
        <f t="shared" si="41"/>
        <v>4.59</v>
      </c>
      <c r="W154" s="154"/>
      <c r="X154" s="154" t="s">
        <v>158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159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69">
        <v>125</v>
      </c>
      <c r="B155" s="170" t="s">
        <v>427</v>
      </c>
      <c r="C155" s="177" t="s">
        <v>428</v>
      </c>
      <c r="D155" s="171" t="s">
        <v>202</v>
      </c>
      <c r="E155" s="172">
        <v>120.79</v>
      </c>
      <c r="F155" s="173"/>
      <c r="G155" s="174">
        <f t="shared" si="35"/>
        <v>0</v>
      </c>
      <c r="H155" s="155"/>
      <c r="I155" s="154">
        <f t="shared" si="36"/>
        <v>0</v>
      </c>
      <c r="J155" s="155"/>
      <c r="K155" s="154">
        <f t="shared" si="37"/>
        <v>0</v>
      </c>
      <c r="L155" s="154">
        <v>21</v>
      </c>
      <c r="M155" s="154">
        <f t="shared" si="38"/>
        <v>0</v>
      </c>
      <c r="N155" s="154">
        <v>3.2000000000000003E-4</v>
      </c>
      <c r="O155" s="154">
        <f t="shared" si="39"/>
        <v>0.04</v>
      </c>
      <c r="P155" s="154">
        <v>0</v>
      </c>
      <c r="Q155" s="154">
        <f t="shared" si="40"/>
        <v>0</v>
      </c>
      <c r="R155" s="154"/>
      <c r="S155" s="154" t="s">
        <v>157</v>
      </c>
      <c r="T155" s="154" t="s">
        <v>157</v>
      </c>
      <c r="U155" s="154">
        <v>0.23599999999999999</v>
      </c>
      <c r="V155" s="154">
        <f t="shared" si="41"/>
        <v>28.51</v>
      </c>
      <c r="W155" s="154"/>
      <c r="X155" s="154" t="s">
        <v>158</v>
      </c>
      <c r="Y155" s="147"/>
      <c r="Z155" s="147"/>
      <c r="AA155" s="147"/>
      <c r="AB155" s="147"/>
      <c r="AC155" s="147"/>
      <c r="AD155" s="147"/>
      <c r="AE155" s="147"/>
      <c r="AF155" s="147"/>
      <c r="AG155" s="147" t="s">
        <v>159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69">
        <v>126</v>
      </c>
      <c r="B156" s="170" t="s">
        <v>429</v>
      </c>
      <c r="C156" s="177" t="s">
        <v>430</v>
      </c>
      <c r="D156" s="171" t="s">
        <v>202</v>
      </c>
      <c r="E156" s="172">
        <v>19.95</v>
      </c>
      <c r="F156" s="173"/>
      <c r="G156" s="174">
        <f t="shared" si="35"/>
        <v>0</v>
      </c>
      <c r="H156" s="155"/>
      <c r="I156" s="154">
        <f t="shared" si="36"/>
        <v>0</v>
      </c>
      <c r="J156" s="155"/>
      <c r="K156" s="154">
        <f t="shared" si="37"/>
        <v>0</v>
      </c>
      <c r="L156" s="154">
        <v>21</v>
      </c>
      <c r="M156" s="154">
        <f t="shared" si="38"/>
        <v>0</v>
      </c>
      <c r="N156" s="154">
        <v>0</v>
      </c>
      <c r="O156" s="154">
        <f t="shared" si="39"/>
        <v>0</v>
      </c>
      <c r="P156" s="154">
        <v>0</v>
      </c>
      <c r="Q156" s="154">
        <f t="shared" si="40"/>
        <v>0</v>
      </c>
      <c r="R156" s="154"/>
      <c r="S156" s="154" t="s">
        <v>157</v>
      </c>
      <c r="T156" s="154" t="s">
        <v>157</v>
      </c>
      <c r="U156" s="154">
        <v>0.15</v>
      </c>
      <c r="V156" s="154">
        <f t="shared" si="41"/>
        <v>2.99</v>
      </c>
      <c r="W156" s="154"/>
      <c r="X156" s="154" t="s">
        <v>158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159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69">
        <v>127</v>
      </c>
      <c r="B157" s="170" t="s">
        <v>431</v>
      </c>
      <c r="C157" s="177" t="s">
        <v>432</v>
      </c>
      <c r="D157" s="171" t="s">
        <v>202</v>
      </c>
      <c r="E157" s="172">
        <v>39.9</v>
      </c>
      <c r="F157" s="173"/>
      <c r="G157" s="174">
        <f t="shared" si="35"/>
        <v>0</v>
      </c>
      <c r="H157" s="155"/>
      <c r="I157" s="154">
        <f t="shared" si="36"/>
        <v>0</v>
      </c>
      <c r="J157" s="155"/>
      <c r="K157" s="154">
        <f t="shared" si="37"/>
        <v>0</v>
      </c>
      <c r="L157" s="154">
        <v>21</v>
      </c>
      <c r="M157" s="154">
        <f t="shared" si="38"/>
        <v>0</v>
      </c>
      <c r="N157" s="154">
        <v>0</v>
      </c>
      <c r="O157" s="154">
        <f t="shared" si="39"/>
        <v>0</v>
      </c>
      <c r="P157" s="154">
        <v>0</v>
      </c>
      <c r="Q157" s="154">
        <f t="shared" si="40"/>
        <v>0</v>
      </c>
      <c r="R157" s="154"/>
      <c r="S157" s="154" t="s">
        <v>157</v>
      </c>
      <c r="T157" s="154" t="s">
        <v>157</v>
      </c>
      <c r="U157" s="154">
        <v>0.154</v>
      </c>
      <c r="V157" s="154">
        <f t="shared" si="41"/>
        <v>6.14</v>
      </c>
      <c r="W157" s="154"/>
      <c r="X157" s="154" t="s">
        <v>158</v>
      </c>
      <c r="Y157" s="147"/>
      <c r="Z157" s="147"/>
      <c r="AA157" s="147"/>
      <c r="AB157" s="147"/>
      <c r="AC157" s="147"/>
      <c r="AD157" s="147"/>
      <c r="AE157" s="147"/>
      <c r="AF157" s="147"/>
      <c r="AG157" s="147" t="s">
        <v>159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69">
        <v>128</v>
      </c>
      <c r="B158" s="170" t="s">
        <v>433</v>
      </c>
      <c r="C158" s="177" t="s">
        <v>434</v>
      </c>
      <c r="D158" s="171" t="s">
        <v>202</v>
      </c>
      <c r="E158" s="172">
        <v>4.3</v>
      </c>
      <c r="F158" s="173"/>
      <c r="G158" s="174">
        <f t="shared" si="35"/>
        <v>0</v>
      </c>
      <c r="H158" s="155"/>
      <c r="I158" s="154">
        <f t="shared" si="36"/>
        <v>0</v>
      </c>
      <c r="J158" s="155"/>
      <c r="K158" s="154">
        <f t="shared" si="37"/>
        <v>0</v>
      </c>
      <c r="L158" s="154">
        <v>21</v>
      </c>
      <c r="M158" s="154">
        <f t="shared" si="38"/>
        <v>0</v>
      </c>
      <c r="N158" s="154">
        <v>1.3999999999999999E-4</v>
      </c>
      <c r="O158" s="154">
        <f t="shared" si="39"/>
        <v>0</v>
      </c>
      <c r="P158" s="154">
        <v>0</v>
      </c>
      <c r="Q158" s="154">
        <f t="shared" si="40"/>
        <v>0</v>
      </c>
      <c r="R158" s="154"/>
      <c r="S158" s="154" t="s">
        <v>157</v>
      </c>
      <c r="T158" s="154" t="s">
        <v>157</v>
      </c>
      <c r="U158" s="154">
        <v>0.15</v>
      </c>
      <c r="V158" s="154">
        <f t="shared" si="41"/>
        <v>0.65</v>
      </c>
      <c r="W158" s="154"/>
      <c r="X158" s="154" t="s">
        <v>158</v>
      </c>
      <c r="Y158" s="147"/>
      <c r="Z158" s="147"/>
      <c r="AA158" s="147"/>
      <c r="AB158" s="147"/>
      <c r="AC158" s="147"/>
      <c r="AD158" s="147"/>
      <c r="AE158" s="147"/>
      <c r="AF158" s="147"/>
      <c r="AG158" s="147" t="s">
        <v>159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69">
        <v>129</v>
      </c>
      <c r="B159" s="170" t="s">
        <v>435</v>
      </c>
      <c r="C159" s="177" t="s">
        <v>436</v>
      </c>
      <c r="D159" s="171" t="s">
        <v>202</v>
      </c>
      <c r="E159" s="172">
        <v>30.5</v>
      </c>
      <c r="F159" s="173"/>
      <c r="G159" s="174">
        <f t="shared" si="35"/>
        <v>0</v>
      </c>
      <c r="H159" s="155"/>
      <c r="I159" s="154">
        <f t="shared" si="36"/>
        <v>0</v>
      </c>
      <c r="J159" s="155"/>
      <c r="K159" s="154">
        <f t="shared" si="37"/>
        <v>0</v>
      </c>
      <c r="L159" s="154">
        <v>21</v>
      </c>
      <c r="M159" s="154">
        <f t="shared" si="38"/>
        <v>0</v>
      </c>
      <c r="N159" s="154">
        <v>4.0000000000000003E-5</v>
      </c>
      <c r="O159" s="154">
        <f t="shared" si="39"/>
        <v>0</v>
      </c>
      <c r="P159" s="154">
        <v>0</v>
      </c>
      <c r="Q159" s="154">
        <f t="shared" si="40"/>
        <v>0</v>
      </c>
      <c r="R159" s="154"/>
      <c r="S159" s="154" t="s">
        <v>157</v>
      </c>
      <c r="T159" s="154" t="s">
        <v>157</v>
      </c>
      <c r="U159" s="154">
        <v>7.0000000000000007E-2</v>
      </c>
      <c r="V159" s="154">
        <f t="shared" si="41"/>
        <v>2.14</v>
      </c>
      <c r="W159" s="154"/>
      <c r="X159" s="154" t="s">
        <v>158</v>
      </c>
      <c r="Y159" s="147"/>
      <c r="Z159" s="147"/>
      <c r="AA159" s="147"/>
      <c r="AB159" s="147"/>
      <c r="AC159" s="147"/>
      <c r="AD159" s="147"/>
      <c r="AE159" s="147"/>
      <c r="AF159" s="147"/>
      <c r="AG159" s="147" t="s">
        <v>159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69">
        <v>130</v>
      </c>
      <c r="B160" s="170" t="s">
        <v>437</v>
      </c>
      <c r="C160" s="177" t="s">
        <v>438</v>
      </c>
      <c r="D160" s="171" t="s">
        <v>202</v>
      </c>
      <c r="E160" s="172">
        <v>21.945</v>
      </c>
      <c r="F160" s="173"/>
      <c r="G160" s="174">
        <f t="shared" si="35"/>
        <v>0</v>
      </c>
      <c r="H160" s="155"/>
      <c r="I160" s="154">
        <f t="shared" si="36"/>
        <v>0</v>
      </c>
      <c r="J160" s="155"/>
      <c r="K160" s="154">
        <f t="shared" si="37"/>
        <v>0</v>
      </c>
      <c r="L160" s="154">
        <v>21</v>
      </c>
      <c r="M160" s="154">
        <f t="shared" si="38"/>
        <v>0</v>
      </c>
      <c r="N160" s="154">
        <v>2.2000000000000001E-4</v>
      </c>
      <c r="O160" s="154">
        <f t="shared" si="39"/>
        <v>0</v>
      </c>
      <c r="P160" s="154">
        <v>0</v>
      </c>
      <c r="Q160" s="154">
        <f t="shared" si="40"/>
        <v>0</v>
      </c>
      <c r="R160" s="154" t="s">
        <v>240</v>
      </c>
      <c r="S160" s="154" t="s">
        <v>157</v>
      </c>
      <c r="T160" s="154" t="s">
        <v>157</v>
      </c>
      <c r="U160" s="154">
        <v>0</v>
      </c>
      <c r="V160" s="154">
        <f t="shared" si="41"/>
        <v>0</v>
      </c>
      <c r="W160" s="154"/>
      <c r="X160" s="154" t="s">
        <v>241</v>
      </c>
      <c r="Y160" s="147"/>
      <c r="Z160" s="147"/>
      <c r="AA160" s="147"/>
      <c r="AB160" s="147"/>
      <c r="AC160" s="147"/>
      <c r="AD160" s="147"/>
      <c r="AE160" s="147"/>
      <c r="AF160" s="147"/>
      <c r="AG160" s="147" t="s">
        <v>242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69">
        <v>131</v>
      </c>
      <c r="B161" s="170" t="s">
        <v>439</v>
      </c>
      <c r="C161" s="177" t="s">
        <v>440</v>
      </c>
      <c r="D161" s="171" t="s">
        <v>172</v>
      </c>
      <c r="E161" s="172">
        <v>139.26653999999999</v>
      </c>
      <c r="F161" s="173"/>
      <c r="G161" s="174">
        <f t="shared" si="35"/>
        <v>0</v>
      </c>
      <c r="H161" s="155"/>
      <c r="I161" s="154">
        <f t="shared" si="36"/>
        <v>0</v>
      </c>
      <c r="J161" s="155"/>
      <c r="K161" s="154">
        <f t="shared" si="37"/>
        <v>0</v>
      </c>
      <c r="L161" s="154">
        <v>21</v>
      </c>
      <c r="M161" s="154">
        <f t="shared" si="38"/>
        <v>0</v>
      </c>
      <c r="N161" s="154">
        <v>1.9199999999999998E-2</v>
      </c>
      <c r="O161" s="154">
        <f t="shared" si="39"/>
        <v>2.67</v>
      </c>
      <c r="P161" s="154">
        <v>0</v>
      </c>
      <c r="Q161" s="154">
        <f t="shared" si="40"/>
        <v>0</v>
      </c>
      <c r="R161" s="154" t="s">
        <v>240</v>
      </c>
      <c r="S161" s="154" t="s">
        <v>157</v>
      </c>
      <c r="T161" s="154" t="s">
        <v>157</v>
      </c>
      <c r="U161" s="154">
        <v>0</v>
      </c>
      <c r="V161" s="154">
        <f t="shared" si="41"/>
        <v>0</v>
      </c>
      <c r="W161" s="154"/>
      <c r="X161" s="154" t="s">
        <v>241</v>
      </c>
      <c r="Y161" s="147"/>
      <c r="Z161" s="147"/>
      <c r="AA161" s="147"/>
      <c r="AB161" s="147"/>
      <c r="AC161" s="147"/>
      <c r="AD161" s="147"/>
      <c r="AE161" s="147"/>
      <c r="AF161" s="147"/>
      <c r="AG161" s="147" t="s">
        <v>242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69">
        <v>132</v>
      </c>
      <c r="B162" s="170" t="s">
        <v>441</v>
      </c>
      <c r="C162" s="177" t="s">
        <v>442</v>
      </c>
      <c r="D162" s="171" t="s">
        <v>181</v>
      </c>
      <c r="E162" s="172">
        <v>504.72</v>
      </c>
      <c r="F162" s="173"/>
      <c r="G162" s="174">
        <f t="shared" si="35"/>
        <v>0</v>
      </c>
      <c r="H162" s="155"/>
      <c r="I162" s="154">
        <f t="shared" si="36"/>
        <v>0</v>
      </c>
      <c r="J162" s="155"/>
      <c r="K162" s="154">
        <f t="shared" si="37"/>
        <v>0</v>
      </c>
      <c r="L162" s="154">
        <v>21</v>
      </c>
      <c r="M162" s="154">
        <f t="shared" si="38"/>
        <v>0</v>
      </c>
      <c r="N162" s="154">
        <v>4.4999999999999999E-4</v>
      </c>
      <c r="O162" s="154">
        <f t="shared" si="39"/>
        <v>0.23</v>
      </c>
      <c r="P162" s="154">
        <v>0</v>
      </c>
      <c r="Q162" s="154">
        <f t="shared" si="40"/>
        <v>0</v>
      </c>
      <c r="R162" s="154" t="s">
        <v>240</v>
      </c>
      <c r="S162" s="154" t="s">
        <v>157</v>
      </c>
      <c r="T162" s="154" t="s">
        <v>157</v>
      </c>
      <c r="U162" s="154">
        <v>0</v>
      </c>
      <c r="V162" s="154">
        <f t="shared" si="41"/>
        <v>0</v>
      </c>
      <c r="W162" s="154"/>
      <c r="X162" s="154" t="s">
        <v>241</v>
      </c>
      <c r="Y162" s="147"/>
      <c r="Z162" s="147"/>
      <c r="AA162" s="147"/>
      <c r="AB162" s="147"/>
      <c r="AC162" s="147"/>
      <c r="AD162" s="147"/>
      <c r="AE162" s="147"/>
      <c r="AF162" s="147"/>
      <c r="AG162" s="147" t="s">
        <v>242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69">
        <v>133</v>
      </c>
      <c r="B163" s="170" t="s">
        <v>443</v>
      </c>
      <c r="C163" s="177" t="s">
        <v>444</v>
      </c>
      <c r="D163" s="171" t="s">
        <v>221</v>
      </c>
      <c r="E163" s="172">
        <v>3.0604900000000002</v>
      </c>
      <c r="F163" s="173"/>
      <c r="G163" s="174">
        <f t="shared" si="35"/>
        <v>0</v>
      </c>
      <c r="H163" s="155"/>
      <c r="I163" s="154">
        <f t="shared" si="36"/>
        <v>0</v>
      </c>
      <c r="J163" s="155"/>
      <c r="K163" s="154">
        <f t="shared" si="37"/>
        <v>0</v>
      </c>
      <c r="L163" s="154">
        <v>21</v>
      </c>
      <c r="M163" s="154">
        <f t="shared" si="38"/>
        <v>0</v>
      </c>
      <c r="N163" s="154">
        <v>0</v>
      </c>
      <c r="O163" s="154">
        <f t="shared" si="39"/>
        <v>0</v>
      </c>
      <c r="P163" s="154">
        <v>0</v>
      </c>
      <c r="Q163" s="154">
        <f t="shared" si="40"/>
        <v>0</v>
      </c>
      <c r="R163" s="154"/>
      <c r="S163" s="154" t="s">
        <v>157</v>
      </c>
      <c r="T163" s="154" t="s">
        <v>157</v>
      </c>
      <c r="U163" s="154">
        <v>1.5980000000000001</v>
      </c>
      <c r="V163" s="154">
        <f t="shared" si="41"/>
        <v>4.8899999999999997</v>
      </c>
      <c r="W163" s="154"/>
      <c r="X163" s="154" t="s">
        <v>305</v>
      </c>
      <c r="Y163" s="147"/>
      <c r="Z163" s="147"/>
      <c r="AA163" s="147"/>
      <c r="AB163" s="147"/>
      <c r="AC163" s="147"/>
      <c r="AD163" s="147"/>
      <c r="AE163" s="147"/>
      <c r="AF163" s="147"/>
      <c r="AG163" s="147" t="s">
        <v>306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x14ac:dyDescent="0.2">
      <c r="A164" s="157" t="s">
        <v>152</v>
      </c>
      <c r="B164" s="158" t="s">
        <v>108</v>
      </c>
      <c r="C164" s="176" t="s">
        <v>109</v>
      </c>
      <c r="D164" s="159"/>
      <c r="E164" s="160"/>
      <c r="F164" s="161"/>
      <c r="G164" s="162">
        <f>SUMIF(AG165:AG166,"&lt;&gt;NOR",G165:G166)</f>
        <v>0</v>
      </c>
      <c r="H164" s="156"/>
      <c r="I164" s="156">
        <f>SUM(I165:I166)</f>
        <v>0</v>
      </c>
      <c r="J164" s="156"/>
      <c r="K164" s="156">
        <f>SUM(K165:K166)</f>
        <v>0</v>
      </c>
      <c r="L164" s="156"/>
      <c r="M164" s="156">
        <f>SUM(M165:M166)</f>
        <v>0</v>
      </c>
      <c r="N164" s="156"/>
      <c r="O164" s="156">
        <f>SUM(O165:O166)</f>
        <v>0.53</v>
      </c>
      <c r="P164" s="156"/>
      <c r="Q164" s="156">
        <f>SUM(Q165:Q166)</f>
        <v>0</v>
      </c>
      <c r="R164" s="156"/>
      <c r="S164" s="156"/>
      <c r="T164" s="156"/>
      <c r="U164" s="156"/>
      <c r="V164" s="156">
        <f>SUM(V165:V166)</f>
        <v>128.87</v>
      </c>
      <c r="W164" s="156"/>
      <c r="X164" s="156"/>
      <c r="AG164" t="s">
        <v>153</v>
      </c>
    </row>
    <row r="165" spans="1:60" outlineLevel="1" x14ac:dyDescent="0.2">
      <c r="A165" s="169">
        <v>134</v>
      </c>
      <c r="B165" s="170" t="s">
        <v>445</v>
      </c>
      <c r="C165" s="177" t="s">
        <v>446</v>
      </c>
      <c r="D165" s="171" t="s">
        <v>172</v>
      </c>
      <c r="E165" s="172">
        <v>118.7025</v>
      </c>
      <c r="F165" s="173"/>
      <c r="G165" s="174">
        <f>ROUND(E165*F165,2)</f>
        <v>0</v>
      </c>
      <c r="H165" s="155"/>
      <c r="I165" s="154">
        <f>ROUND(E165*H165,2)</f>
        <v>0</v>
      </c>
      <c r="J165" s="155"/>
      <c r="K165" s="154">
        <f>ROUND(E165*J165,2)</f>
        <v>0</v>
      </c>
      <c r="L165" s="154">
        <v>21</v>
      </c>
      <c r="M165" s="154">
        <f>G165*(1+L165/100)</f>
        <v>0</v>
      </c>
      <c r="N165" s="154">
        <v>3.0000000000000001E-3</v>
      </c>
      <c r="O165" s="154">
        <f>ROUND(E165*N165,2)</f>
        <v>0.36</v>
      </c>
      <c r="P165" s="154">
        <v>0</v>
      </c>
      <c r="Q165" s="154">
        <f>ROUND(E165*P165,2)</f>
        <v>0</v>
      </c>
      <c r="R165" s="154"/>
      <c r="S165" s="154" t="s">
        <v>157</v>
      </c>
      <c r="T165" s="154" t="s">
        <v>157</v>
      </c>
      <c r="U165" s="154">
        <v>0.32200000000000001</v>
      </c>
      <c r="V165" s="154">
        <f>ROUND(E165*U165,2)</f>
        <v>38.22</v>
      </c>
      <c r="W165" s="154"/>
      <c r="X165" s="154" t="s">
        <v>158</v>
      </c>
      <c r="Y165" s="147"/>
      <c r="Z165" s="147"/>
      <c r="AA165" s="147"/>
      <c r="AB165" s="147"/>
      <c r="AC165" s="147"/>
      <c r="AD165" s="147"/>
      <c r="AE165" s="147"/>
      <c r="AF165" s="147"/>
      <c r="AG165" s="147" t="s">
        <v>159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2.5" outlineLevel="1" x14ac:dyDescent="0.2">
      <c r="A166" s="169">
        <v>135</v>
      </c>
      <c r="B166" s="170" t="s">
        <v>447</v>
      </c>
      <c r="C166" s="177" t="s">
        <v>448</v>
      </c>
      <c r="D166" s="171" t="s">
        <v>172</v>
      </c>
      <c r="E166" s="172">
        <v>86.13</v>
      </c>
      <c r="F166" s="173"/>
      <c r="G166" s="174">
        <f>ROUND(E166*F166,2)</f>
        <v>0</v>
      </c>
      <c r="H166" s="155"/>
      <c r="I166" s="154">
        <f>ROUND(E166*H166,2)</f>
        <v>0</v>
      </c>
      <c r="J166" s="155"/>
      <c r="K166" s="154">
        <f>ROUND(E166*J166,2)</f>
        <v>0</v>
      </c>
      <c r="L166" s="154">
        <v>21</v>
      </c>
      <c r="M166" s="154">
        <f>G166*(1+L166/100)</f>
        <v>0</v>
      </c>
      <c r="N166" s="154">
        <v>1.9499999999999999E-3</v>
      </c>
      <c r="O166" s="154">
        <f>ROUND(E166*N166,2)</f>
        <v>0.17</v>
      </c>
      <c r="P166" s="154">
        <v>0</v>
      </c>
      <c r="Q166" s="154">
        <f>ROUND(E166*P166,2)</f>
        <v>0</v>
      </c>
      <c r="R166" s="154"/>
      <c r="S166" s="154" t="s">
        <v>157</v>
      </c>
      <c r="T166" s="154" t="s">
        <v>157</v>
      </c>
      <c r="U166" s="154">
        <v>1.0525</v>
      </c>
      <c r="V166" s="154">
        <f>ROUND(E166*U166,2)</f>
        <v>90.65</v>
      </c>
      <c r="W166" s="154"/>
      <c r="X166" s="154" t="s">
        <v>158</v>
      </c>
      <c r="Y166" s="147"/>
      <c r="Z166" s="147"/>
      <c r="AA166" s="147"/>
      <c r="AB166" s="147"/>
      <c r="AC166" s="147"/>
      <c r="AD166" s="147"/>
      <c r="AE166" s="147"/>
      <c r="AF166" s="147"/>
      <c r="AG166" s="147" t="s">
        <v>159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x14ac:dyDescent="0.2">
      <c r="A167" s="157" t="s">
        <v>152</v>
      </c>
      <c r="B167" s="158" t="s">
        <v>110</v>
      </c>
      <c r="C167" s="176" t="s">
        <v>111</v>
      </c>
      <c r="D167" s="159"/>
      <c r="E167" s="160"/>
      <c r="F167" s="161"/>
      <c r="G167" s="162">
        <f>SUMIF(AG168:AG173,"&lt;&gt;NOR",G168:G173)</f>
        <v>0</v>
      </c>
      <c r="H167" s="156"/>
      <c r="I167" s="156">
        <f>SUM(I168:I173)</f>
        <v>0</v>
      </c>
      <c r="J167" s="156"/>
      <c r="K167" s="156">
        <f>SUM(K168:K173)</f>
        <v>0</v>
      </c>
      <c r="L167" s="156"/>
      <c r="M167" s="156">
        <f>SUM(M168:M173)</f>
        <v>0</v>
      </c>
      <c r="N167" s="156"/>
      <c r="O167" s="156">
        <f>SUM(O168:O173)</f>
        <v>1.1000000000000001</v>
      </c>
      <c r="P167" s="156"/>
      <c r="Q167" s="156">
        <f>SUM(Q168:Q173)</f>
        <v>0</v>
      </c>
      <c r="R167" s="156"/>
      <c r="S167" s="156"/>
      <c r="T167" s="156"/>
      <c r="U167" s="156"/>
      <c r="V167" s="156">
        <f>SUM(V168:V173)</f>
        <v>71.580000000000013</v>
      </c>
      <c r="W167" s="156"/>
      <c r="X167" s="156"/>
      <c r="AG167" t="s">
        <v>153</v>
      </c>
    </row>
    <row r="168" spans="1:60" outlineLevel="1" x14ac:dyDescent="0.2">
      <c r="A168" s="169">
        <v>136</v>
      </c>
      <c r="B168" s="170" t="s">
        <v>449</v>
      </c>
      <c r="C168" s="177" t="s">
        <v>450</v>
      </c>
      <c r="D168" s="171" t="s">
        <v>172</v>
      </c>
      <c r="E168" s="172">
        <v>63.581000000000003</v>
      </c>
      <c r="F168" s="173"/>
      <c r="G168" s="174">
        <f t="shared" ref="G168:G173" si="42">ROUND(E168*F168,2)</f>
        <v>0</v>
      </c>
      <c r="H168" s="155"/>
      <c r="I168" s="154">
        <f t="shared" ref="I168:I173" si="43">ROUND(E168*H168,2)</f>
        <v>0</v>
      </c>
      <c r="J168" s="155"/>
      <c r="K168" s="154">
        <f t="shared" ref="K168:K173" si="44">ROUND(E168*J168,2)</f>
        <v>0</v>
      </c>
      <c r="L168" s="154">
        <v>21</v>
      </c>
      <c r="M168" s="154">
        <f t="shared" ref="M168:M173" si="45">G168*(1+L168/100)</f>
        <v>0</v>
      </c>
      <c r="N168" s="154">
        <v>2.1000000000000001E-4</v>
      </c>
      <c r="O168" s="154">
        <f t="shared" ref="O168:O173" si="46">ROUND(E168*N168,2)</f>
        <v>0.01</v>
      </c>
      <c r="P168" s="154">
        <v>0</v>
      </c>
      <c r="Q168" s="154">
        <f t="shared" ref="Q168:Q173" si="47">ROUND(E168*P168,2)</f>
        <v>0</v>
      </c>
      <c r="R168" s="154"/>
      <c r="S168" s="154" t="s">
        <v>157</v>
      </c>
      <c r="T168" s="154" t="s">
        <v>157</v>
      </c>
      <c r="U168" s="154">
        <v>0.05</v>
      </c>
      <c r="V168" s="154">
        <f t="shared" ref="V168:V173" si="48">ROUND(E168*U168,2)</f>
        <v>3.18</v>
      </c>
      <c r="W168" s="154"/>
      <c r="X168" s="154" t="s">
        <v>158</v>
      </c>
      <c r="Y168" s="147"/>
      <c r="Z168" s="147"/>
      <c r="AA168" s="147"/>
      <c r="AB168" s="147"/>
      <c r="AC168" s="147"/>
      <c r="AD168" s="147"/>
      <c r="AE168" s="147"/>
      <c r="AF168" s="147"/>
      <c r="AG168" s="147" t="s">
        <v>159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69">
        <v>137</v>
      </c>
      <c r="B169" s="170" t="s">
        <v>451</v>
      </c>
      <c r="C169" s="177" t="s">
        <v>452</v>
      </c>
      <c r="D169" s="171" t="s">
        <v>172</v>
      </c>
      <c r="E169" s="172">
        <v>63.581000000000003</v>
      </c>
      <c r="F169" s="173"/>
      <c r="G169" s="174">
        <f t="shared" si="42"/>
        <v>0</v>
      </c>
      <c r="H169" s="155"/>
      <c r="I169" s="154">
        <f t="shared" si="43"/>
        <v>0</v>
      </c>
      <c r="J169" s="155"/>
      <c r="K169" s="154">
        <f t="shared" si="44"/>
        <v>0</v>
      </c>
      <c r="L169" s="154">
        <v>21</v>
      </c>
      <c r="M169" s="154">
        <f t="shared" si="45"/>
        <v>0</v>
      </c>
      <c r="N169" s="154">
        <v>5.2399999999999999E-3</v>
      </c>
      <c r="O169" s="154">
        <f t="shared" si="46"/>
        <v>0.33</v>
      </c>
      <c r="P169" s="154">
        <v>0</v>
      </c>
      <c r="Q169" s="154">
        <f t="shared" si="47"/>
        <v>0</v>
      </c>
      <c r="R169" s="154"/>
      <c r="S169" s="154" t="s">
        <v>157</v>
      </c>
      <c r="T169" s="154" t="s">
        <v>157</v>
      </c>
      <c r="U169" s="154">
        <v>0.95840000000000003</v>
      </c>
      <c r="V169" s="154">
        <f t="shared" si="48"/>
        <v>60.94</v>
      </c>
      <c r="W169" s="154"/>
      <c r="X169" s="154" t="s">
        <v>158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159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69">
        <v>138</v>
      </c>
      <c r="B170" s="170" t="s">
        <v>453</v>
      </c>
      <c r="C170" s="177" t="s">
        <v>454</v>
      </c>
      <c r="D170" s="171" t="s">
        <v>202</v>
      </c>
      <c r="E170" s="172">
        <v>47.5</v>
      </c>
      <c r="F170" s="173"/>
      <c r="G170" s="174">
        <f t="shared" si="42"/>
        <v>0</v>
      </c>
      <c r="H170" s="155"/>
      <c r="I170" s="154">
        <f t="shared" si="43"/>
        <v>0</v>
      </c>
      <c r="J170" s="155"/>
      <c r="K170" s="154">
        <f t="shared" si="44"/>
        <v>0</v>
      </c>
      <c r="L170" s="154">
        <v>21</v>
      </c>
      <c r="M170" s="154">
        <f t="shared" si="45"/>
        <v>0</v>
      </c>
      <c r="N170" s="154">
        <v>0</v>
      </c>
      <c r="O170" s="154">
        <f t="shared" si="46"/>
        <v>0</v>
      </c>
      <c r="P170" s="154">
        <v>0</v>
      </c>
      <c r="Q170" s="154">
        <f t="shared" si="47"/>
        <v>0</v>
      </c>
      <c r="R170" s="154"/>
      <c r="S170" s="154" t="s">
        <v>157</v>
      </c>
      <c r="T170" s="154" t="s">
        <v>157</v>
      </c>
      <c r="U170" s="154">
        <v>0.12</v>
      </c>
      <c r="V170" s="154">
        <f t="shared" si="48"/>
        <v>5.7</v>
      </c>
      <c r="W170" s="154"/>
      <c r="X170" s="154" t="s">
        <v>158</v>
      </c>
      <c r="Y170" s="147"/>
      <c r="Z170" s="147"/>
      <c r="AA170" s="147"/>
      <c r="AB170" s="147"/>
      <c r="AC170" s="147"/>
      <c r="AD170" s="147"/>
      <c r="AE170" s="147"/>
      <c r="AF170" s="147"/>
      <c r="AG170" s="147" t="s">
        <v>159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69">
        <v>139</v>
      </c>
      <c r="B171" s="170" t="s">
        <v>455</v>
      </c>
      <c r="C171" s="177" t="s">
        <v>456</v>
      </c>
      <c r="D171" s="171" t="s">
        <v>181</v>
      </c>
      <c r="E171" s="172">
        <v>26.125</v>
      </c>
      <c r="F171" s="173"/>
      <c r="G171" s="174">
        <f t="shared" si="42"/>
        <v>0</v>
      </c>
      <c r="H171" s="155"/>
      <c r="I171" s="154">
        <f t="shared" si="43"/>
        <v>0</v>
      </c>
      <c r="J171" s="155"/>
      <c r="K171" s="154">
        <f t="shared" si="44"/>
        <v>0</v>
      </c>
      <c r="L171" s="154">
        <v>21</v>
      </c>
      <c r="M171" s="154">
        <f t="shared" si="45"/>
        <v>0</v>
      </c>
      <c r="N171" s="154">
        <v>0</v>
      </c>
      <c r="O171" s="154">
        <f t="shared" si="46"/>
        <v>0</v>
      </c>
      <c r="P171" s="154">
        <v>0</v>
      </c>
      <c r="Q171" s="154">
        <f t="shared" si="47"/>
        <v>0</v>
      </c>
      <c r="R171" s="154" t="s">
        <v>240</v>
      </c>
      <c r="S171" s="154" t="s">
        <v>157</v>
      </c>
      <c r="T171" s="154" t="s">
        <v>157</v>
      </c>
      <c r="U171" s="154">
        <v>0</v>
      </c>
      <c r="V171" s="154">
        <f t="shared" si="48"/>
        <v>0</v>
      </c>
      <c r="W171" s="154"/>
      <c r="X171" s="154" t="s">
        <v>241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242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69">
        <v>140</v>
      </c>
      <c r="B172" s="170" t="s">
        <v>457</v>
      </c>
      <c r="C172" s="177" t="s">
        <v>458</v>
      </c>
      <c r="D172" s="171" t="s">
        <v>172</v>
      </c>
      <c r="E172" s="172">
        <v>68.666399999999996</v>
      </c>
      <c r="F172" s="173"/>
      <c r="G172" s="174">
        <f t="shared" si="42"/>
        <v>0</v>
      </c>
      <c r="H172" s="155"/>
      <c r="I172" s="154">
        <f t="shared" si="43"/>
        <v>0</v>
      </c>
      <c r="J172" s="155"/>
      <c r="K172" s="154">
        <f t="shared" si="44"/>
        <v>0</v>
      </c>
      <c r="L172" s="154">
        <v>21</v>
      </c>
      <c r="M172" s="154">
        <f t="shared" si="45"/>
        <v>0</v>
      </c>
      <c r="N172" s="154">
        <v>1.0999999999999999E-2</v>
      </c>
      <c r="O172" s="154">
        <f t="shared" si="46"/>
        <v>0.76</v>
      </c>
      <c r="P172" s="154">
        <v>0</v>
      </c>
      <c r="Q172" s="154">
        <f t="shared" si="47"/>
        <v>0</v>
      </c>
      <c r="R172" s="154" t="s">
        <v>240</v>
      </c>
      <c r="S172" s="154" t="s">
        <v>157</v>
      </c>
      <c r="T172" s="154" t="s">
        <v>157</v>
      </c>
      <c r="U172" s="154">
        <v>0</v>
      </c>
      <c r="V172" s="154">
        <f t="shared" si="48"/>
        <v>0</v>
      </c>
      <c r="W172" s="154"/>
      <c r="X172" s="154" t="s">
        <v>241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242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69">
        <v>141</v>
      </c>
      <c r="B173" s="170" t="s">
        <v>459</v>
      </c>
      <c r="C173" s="177" t="s">
        <v>460</v>
      </c>
      <c r="D173" s="171" t="s">
        <v>221</v>
      </c>
      <c r="E173" s="172">
        <v>1.10185</v>
      </c>
      <c r="F173" s="173"/>
      <c r="G173" s="174">
        <f t="shared" si="42"/>
        <v>0</v>
      </c>
      <c r="H173" s="155"/>
      <c r="I173" s="154">
        <f t="shared" si="43"/>
        <v>0</v>
      </c>
      <c r="J173" s="155"/>
      <c r="K173" s="154">
        <f t="shared" si="44"/>
        <v>0</v>
      </c>
      <c r="L173" s="154">
        <v>21</v>
      </c>
      <c r="M173" s="154">
        <f t="shared" si="45"/>
        <v>0</v>
      </c>
      <c r="N173" s="154">
        <v>0</v>
      </c>
      <c r="O173" s="154">
        <f t="shared" si="46"/>
        <v>0</v>
      </c>
      <c r="P173" s="154">
        <v>0</v>
      </c>
      <c r="Q173" s="154">
        <f t="shared" si="47"/>
        <v>0</v>
      </c>
      <c r="R173" s="154"/>
      <c r="S173" s="154" t="s">
        <v>157</v>
      </c>
      <c r="T173" s="154" t="s">
        <v>157</v>
      </c>
      <c r="U173" s="154">
        <v>1.5980000000000001</v>
      </c>
      <c r="V173" s="154">
        <f t="shared" si="48"/>
        <v>1.76</v>
      </c>
      <c r="W173" s="154"/>
      <c r="X173" s="154" t="s">
        <v>305</v>
      </c>
      <c r="Y173" s="147"/>
      <c r="Z173" s="147"/>
      <c r="AA173" s="147"/>
      <c r="AB173" s="147"/>
      <c r="AC173" s="147"/>
      <c r="AD173" s="147"/>
      <c r="AE173" s="147"/>
      <c r="AF173" s="147"/>
      <c r="AG173" s="147" t="s">
        <v>306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x14ac:dyDescent="0.2">
      <c r="A174" s="157" t="s">
        <v>152</v>
      </c>
      <c r="B174" s="158" t="s">
        <v>112</v>
      </c>
      <c r="C174" s="176" t="s">
        <v>113</v>
      </c>
      <c r="D174" s="159"/>
      <c r="E174" s="160"/>
      <c r="F174" s="161"/>
      <c r="G174" s="162">
        <f>SUMIF(AG175:AG175,"&lt;&gt;NOR",G175:G175)</f>
        <v>0</v>
      </c>
      <c r="H174" s="156"/>
      <c r="I174" s="156">
        <f>SUM(I175:I175)</f>
        <v>0</v>
      </c>
      <c r="J174" s="156"/>
      <c r="K174" s="156">
        <f>SUM(K175:K175)</f>
        <v>0</v>
      </c>
      <c r="L174" s="156"/>
      <c r="M174" s="156">
        <f>SUM(M175:M175)</f>
        <v>0</v>
      </c>
      <c r="N174" s="156"/>
      <c r="O174" s="156">
        <f>SUM(O175:O175)</f>
        <v>0.03</v>
      </c>
      <c r="P174" s="156"/>
      <c r="Q174" s="156">
        <f>SUM(Q175:Q175)</f>
        <v>0</v>
      </c>
      <c r="R174" s="156"/>
      <c r="S174" s="156"/>
      <c r="T174" s="156"/>
      <c r="U174" s="156"/>
      <c r="V174" s="156">
        <f>SUM(V175:V175)</f>
        <v>29.23</v>
      </c>
      <c r="W174" s="156"/>
      <c r="X174" s="156"/>
      <c r="AG174" t="s">
        <v>153</v>
      </c>
    </row>
    <row r="175" spans="1:60" outlineLevel="1" x14ac:dyDescent="0.2">
      <c r="A175" s="169">
        <v>142</v>
      </c>
      <c r="B175" s="170" t="s">
        <v>461</v>
      </c>
      <c r="C175" s="177" t="s">
        <v>462</v>
      </c>
      <c r="D175" s="171" t="s">
        <v>172</v>
      </c>
      <c r="E175" s="172">
        <v>194.8665</v>
      </c>
      <c r="F175" s="173"/>
      <c r="G175" s="174">
        <f>ROUND(E175*F175,2)</f>
        <v>0</v>
      </c>
      <c r="H175" s="155"/>
      <c r="I175" s="154">
        <f>ROUND(E175*H175,2)</f>
        <v>0</v>
      </c>
      <c r="J175" s="155"/>
      <c r="K175" s="154">
        <f>ROUND(E175*J175,2)</f>
        <v>0</v>
      </c>
      <c r="L175" s="154">
        <v>21</v>
      </c>
      <c r="M175" s="154">
        <f>G175*(1+L175/100)</f>
        <v>0</v>
      </c>
      <c r="N175" s="154">
        <v>1.4999999999999999E-4</v>
      </c>
      <c r="O175" s="154">
        <f>ROUND(E175*N175,2)</f>
        <v>0.03</v>
      </c>
      <c r="P175" s="154">
        <v>0</v>
      </c>
      <c r="Q175" s="154">
        <f>ROUND(E175*P175,2)</f>
        <v>0</v>
      </c>
      <c r="R175" s="154"/>
      <c r="S175" s="154" t="s">
        <v>157</v>
      </c>
      <c r="T175" s="154" t="s">
        <v>157</v>
      </c>
      <c r="U175" s="154">
        <v>0.15</v>
      </c>
      <c r="V175" s="154">
        <f>ROUND(E175*U175,2)</f>
        <v>29.23</v>
      </c>
      <c r="W175" s="154"/>
      <c r="X175" s="154" t="s">
        <v>158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159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x14ac:dyDescent="0.2">
      <c r="A176" s="157" t="s">
        <v>152</v>
      </c>
      <c r="B176" s="158" t="s">
        <v>114</v>
      </c>
      <c r="C176" s="176" t="s">
        <v>115</v>
      </c>
      <c r="D176" s="159"/>
      <c r="E176" s="160"/>
      <c r="F176" s="161"/>
      <c r="G176" s="162">
        <f>SUMIF(AG177:AG178,"&lt;&gt;NOR",G177:G178)</f>
        <v>0</v>
      </c>
      <c r="H176" s="156"/>
      <c r="I176" s="156">
        <f>SUM(I177:I178)</f>
        <v>0</v>
      </c>
      <c r="J176" s="156"/>
      <c r="K176" s="156">
        <f>SUM(K177:K178)</f>
        <v>0</v>
      </c>
      <c r="L176" s="156"/>
      <c r="M176" s="156">
        <f>SUM(M177:M178)</f>
        <v>0</v>
      </c>
      <c r="N176" s="156"/>
      <c r="O176" s="156">
        <f>SUM(O177:O178)</f>
        <v>0.30000000000000004</v>
      </c>
      <c r="P176" s="156"/>
      <c r="Q176" s="156">
        <f>SUM(Q177:Q178)</f>
        <v>0</v>
      </c>
      <c r="R176" s="156"/>
      <c r="S176" s="156"/>
      <c r="T176" s="156"/>
      <c r="U176" s="156"/>
      <c r="V176" s="156">
        <f>SUM(V177:V178)</f>
        <v>192.18</v>
      </c>
      <c r="W176" s="156"/>
      <c r="X176" s="156"/>
      <c r="AG176" t="s">
        <v>153</v>
      </c>
    </row>
    <row r="177" spans="1:60" outlineLevel="1" x14ac:dyDescent="0.2">
      <c r="A177" s="169">
        <v>143</v>
      </c>
      <c r="B177" s="170" t="s">
        <v>463</v>
      </c>
      <c r="C177" s="177" t="s">
        <v>464</v>
      </c>
      <c r="D177" s="171" t="s">
        <v>172</v>
      </c>
      <c r="E177" s="172">
        <v>1429.9704999999999</v>
      </c>
      <c r="F177" s="173"/>
      <c r="G177" s="174">
        <f>ROUND(E177*F177,2)</f>
        <v>0</v>
      </c>
      <c r="H177" s="155"/>
      <c r="I177" s="154">
        <f>ROUND(E177*H177,2)</f>
        <v>0</v>
      </c>
      <c r="J177" s="155"/>
      <c r="K177" s="154">
        <f>ROUND(E177*J177,2)</f>
        <v>0</v>
      </c>
      <c r="L177" s="154">
        <v>21</v>
      </c>
      <c r="M177" s="154">
        <f>G177*(1+L177/100)</f>
        <v>0</v>
      </c>
      <c r="N177" s="154">
        <v>6.9999999999999994E-5</v>
      </c>
      <c r="O177" s="154">
        <f>ROUND(E177*N177,2)</f>
        <v>0.1</v>
      </c>
      <c r="P177" s="154">
        <v>0</v>
      </c>
      <c r="Q177" s="154">
        <f>ROUND(E177*P177,2)</f>
        <v>0</v>
      </c>
      <c r="R177" s="154"/>
      <c r="S177" s="154" t="s">
        <v>157</v>
      </c>
      <c r="T177" s="154" t="s">
        <v>157</v>
      </c>
      <c r="U177" s="154">
        <v>3.2480000000000002E-2</v>
      </c>
      <c r="V177" s="154">
        <f>ROUND(E177*U177,2)</f>
        <v>46.45</v>
      </c>
      <c r="W177" s="154"/>
      <c r="X177" s="154" t="s">
        <v>158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465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69">
        <v>144</v>
      </c>
      <c r="B178" s="170" t="s">
        <v>466</v>
      </c>
      <c r="C178" s="177" t="s">
        <v>467</v>
      </c>
      <c r="D178" s="171" t="s">
        <v>172</v>
      </c>
      <c r="E178" s="172">
        <v>1429.9704999999999</v>
      </c>
      <c r="F178" s="173"/>
      <c r="G178" s="174">
        <f>ROUND(E178*F178,2)</f>
        <v>0</v>
      </c>
      <c r="H178" s="155"/>
      <c r="I178" s="154">
        <f>ROUND(E178*H178,2)</f>
        <v>0</v>
      </c>
      <c r="J178" s="155"/>
      <c r="K178" s="154">
        <f>ROUND(E178*J178,2)</f>
        <v>0</v>
      </c>
      <c r="L178" s="154">
        <v>21</v>
      </c>
      <c r="M178" s="154">
        <f>G178*(1+L178/100)</f>
        <v>0</v>
      </c>
      <c r="N178" s="154">
        <v>1.3999999999999999E-4</v>
      </c>
      <c r="O178" s="154">
        <f>ROUND(E178*N178,2)</f>
        <v>0.2</v>
      </c>
      <c r="P178" s="154">
        <v>0</v>
      </c>
      <c r="Q178" s="154">
        <f>ROUND(E178*P178,2)</f>
        <v>0</v>
      </c>
      <c r="R178" s="154"/>
      <c r="S178" s="154" t="s">
        <v>157</v>
      </c>
      <c r="T178" s="154" t="s">
        <v>157</v>
      </c>
      <c r="U178" s="154">
        <v>0.10191</v>
      </c>
      <c r="V178" s="154">
        <f>ROUND(E178*U178,2)</f>
        <v>145.72999999999999</v>
      </c>
      <c r="W178" s="154"/>
      <c r="X178" s="154" t="s">
        <v>158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465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x14ac:dyDescent="0.2">
      <c r="A179" s="157" t="s">
        <v>152</v>
      </c>
      <c r="B179" s="158" t="s">
        <v>116</v>
      </c>
      <c r="C179" s="176" t="s">
        <v>117</v>
      </c>
      <c r="D179" s="159"/>
      <c r="E179" s="160"/>
      <c r="F179" s="161"/>
      <c r="G179" s="162">
        <f>SUMIF(AG180:AG182,"&lt;&gt;NOR",G180:G182)</f>
        <v>0</v>
      </c>
      <c r="H179" s="156"/>
      <c r="I179" s="156">
        <f>SUM(I180:I182)</f>
        <v>0</v>
      </c>
      <c r="J179" s="156"/>
      <c r="K179" s="156">
        <f>SUM(K180:K182)</f>
        <v>0</v>
      </c>
      <c r="L179" s="156"/>
      <c r="M179" s="156">
        <f>SUM(M180:M182)</f>
        <v>0</v>
      </c>
      <c r="N179" s="156"/>
      <c r="O179" s="156">
        <f>SUM(O180:O182)</f>
        <v>0.2</v>
      </c>
      <c r="P179" s="156"/>
      <c r="Q179" s="156">
        <f>SUM(Q180:Q182)</f>
        <v>0</v>
      </c>
      <c r="R179" s="156"/>
      <c r="S179" s="156"/>
      <c r="T179" s="156"/>
      <c r="U179" s="156"/>
      <c r="V179" s="156">
        <f>SUM(V180:V182)</f>
        <v>4.7300000000000004</v>
      </c>
      <c r="W179" s="156"/>
      <c r="X179" s="156"/>
      <c r="AG179" t="s">
        <v>153</v>
      </c>
    </row>
    <row r="180" spans="1:60" outlineLevel="1" x14ac:dyDescent="0.2">
      <c r="A180" s="169">
        <v>145</v>
      </c>
      <c r="B180" s="170" t="s">
        <v>468</v>
      </c>
      <c r="C180" s="177" t="s">
        <v>469</v>
      </c>
      <c r="D180" s="171" t="s">
        <v>181</v>
      </c>
      <c r="E180" s="172">
        <v>8</v>
      </c>
      <c r="F180" s="173"/>
      <c r="G180" s="174">
        <f>ROUND(E180*F180,2)</f>
        <v>0</v>
      </c>
      <c r="H180" s="155"/>
      <c r="I180" s="154">
        <f>ROUND(E180*H180,2)</f>
        <v>0</v>
      </c>
      <c r="J180" s="155"/>
      <c r="K180" s="154">
        <f>ROUND(E180*J180,2)</f>
        <v>0</v>
      </c>
      <c r="L180" s="154">
        <v>21</v>
      </c>
      <c r="M180" s="154">
        <f>G180*(1+L180/100)</f>
        <v>0</v>
      </c>
      <c r="N180" s="154">
        <v>2.1000000000000001E-4</v>
      </c>
      <c r="O180" s="154">
        <f>ROUND(E180*N180,2)</f>
        <v>0</v>
      </c>
      <c r="P180" s="154">
        <v>0</v>
      </c>
      <c r="Q180" s="154">
        <f>ROUND(E180*P180,2)</f>
        <v>0</v>
      </c>
      <c r="R180" s="154"/>
      <c r="S180" s="154" t="s">
        <v>157</v>
      </c>
      <c r="T180" s="154" t="s">
        <v>157</v>
      </c>
      <c r="U180" s="154">
        <v>0.33600000000000002</v>
      </c>
      <c r="V180" s="154">
        <f>ROUND(E180*U180,2)</f>
        <v>2.69</v>
      </c>
      <c r="W180" s="154"/>
      <c r="X180" s="154" t="s">
        <v>158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159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69">
        <v>146</v>
      </c>
      <c r="B181" s="170" t="s">
        <v>470</v>
      </c>
      <c r="C181" s="177" t="s">
        <v>471</v>
      </c>
      <c r="D181" s="171" t="s">
        <v>181</v>
      </c>
      <c r="E181" s="172">
        <v>12</v>
      </c>
      <c r="F181" s="173"/>
      <c r="G181" s="174">
        <f>ROUND(E181*F181,2)</f>
        <v>0</v>
      </c>
      <c r="H181" s="155"/>
      <c r="I181" s="154">
        <f>ROUND(E181*H181,2)</f>
        <v>0</v>
      </c>
      <c r="J181" s="155"/>
      <c r="K181" s="154">
        <f>ROUND(E181*J181,2)</f>
        <v>0</v>
      </c>
      <c r="L181" s="154">
        <v>21</v>
      </c>
      <c r="M181" s="154">
        <f>G181*(1+L181/100)</f>
        <v>0</v>
      </c>
      <c r="N181" s="154">
        <v>1.0000000000000001E-5</v>
      </c>
      <c r="O181" s="154">
        <f>ROUND(E181*N181,2)</f>
        <v>0</v>
      </c>
      <c r="P181" s="154">
        <v>0</v>
      </c>
      <c r="Q181" s="154">
        <f>ROUND(E181*P181,2)</f>
        <v>0</v>
      </c>
      <c r="R181" s="154"/>
      <c r="S181" s="154" t="s">
        <v>157</v>
      </c>
      <c r="T181" s="154" t="s">
        <v>157</v>
      </c>
      <c r="U181" s="154">
        <v>0.17</v>
      </c>
      <c r="V181" s="154">
        <f>ROUND(E181*U181,2)</f>
        <v>2.04</v>
      </c>
      <c r="W181" s="154"/>
      <c r="X181" s="154" t="s">
        <v>158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159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69">
        <v>147</v>
      </c>
      <c r="B182" s="170" t="s">
        <v>472</v>
      </c>
      <c r="C182" s="177" t="s">
        <v>473</v>
      </c>
      <c r="D182" s="171" t="s">
        <v>181</v>
      </c>
      <c r="E182" s="172">
        <v>12</v>
      </c>
      <c r="F182" s="173"/>
      <c r="G182" s="174">
        <f>ROUND(E182*F182,2)</f>
        <v>0</v>
      </c>
      <c r="H182" s="155"/>
      <c r="I182" s="154">
        <f>ROUND(E182*H182,2)</f>
        <v>0</v>
      </c>
      <c r="J182" s="155"/>
      <c r="K182" s="154">
        <f>ROUND(E182*J182,2)</f>
        <v>0</v>
      </c>
      <c r="L182" s="154">
        <v>21</v>
      </c>
      <c r="M182" s="154">
        <f>G182*(1+L182/100)</f>
        <v>0</v>
      </c>
      <c r="N182" s="154">
        <v>1.66E-2</v>
      </c>
      <c r="O182" s="154">
        <f>ROUND(E182*N182,2)</f>
        <v>0.2</v>
      </c>
      <c r="P182" s="154">
        <v>0</v>
      </c>
      <c r="Q182" s="154">
        <f>ROUND(E182*P182,2)</f>
        <v>0</v>
      </c>
      <c r="R182" s="154" t="s">
        <v>240</v>
      </c>
      <c r="S182" s="154" t="s">
        <v>157</v>
      </c>
      <c r="T182" s="154" t="s">
        <v>157</v>
      </c>
      <c r="U182" s="154">
        <v>0</v>
      </c>
      <c r="V182" s="154">
        <f>ROUND(E182*U182,2)</f>
        <v>0</v>
      </c>
      <c r="W182" s="154"/>
      <c r="X182" s="154" t="s">
        <v>241</v>
      </c>
      <c r="Y182" s="147"/>
      <c r="Z182" s="147"/>
      <c r="AA182" s="147"/>
      <c r="AB182" s="147"/>
      <c r="AC182" s="147"/>
      <c r="AD182" s="147"/>
      <c r="AE182" s="147"/>
      <c r="AF182" s="147"/>
      <c r="AG182" s="147" t="s">
        <v>242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x14ac:dyDescent="0.2">
      <c r="A183" s="157" t="s">
        <v>152</v>
      </c>
      <c r="B183" s="158" t="s">
        <v>118</v>
      </c>
      <c r="C183" s="176" t="s">
        <v>119</v>
      </c>
      <c r="D183" s="159"/>
      <c r="E183" s="160"/>
      <c r="F183" s="161"/>
      <c r="G183" s="162">
        <f>SUMIF(AG184:AG184,"&lt;&gt;NOR",G184:G184)</f>
        <v>0</v>
      </c>
      <c r="H183" s="156"/>
      <c r="I183" s="156">
        <f>SUM(I184:I184)</f>
        <v>0</v>
      </c>
      <c r="J183" s="156"/>
      <c r="K183" s="156">
        <f>SUM(K184:K184)</f>
        <v>0</v>
      </c>
      <c r="L183" s="156"/>
      <c r="M183" s="156">
        <f>SUM(M184:M184)</f>
        <v>0</v>
      </c>
      <c r="N183" s="156"/>
      <c r="O183" s="156">
        <f>SUM(O184:O184)</f>
        <v>0</v>
      </c>
      <c r="P183" s="156"/>
      <c r="Q183" s="156">
        <f>SUM(Q184:Q184)</f>
        <v>0</v>
      </c>
      <c r="R183" s="156"/>
      <c r="S183" s="156"/>
      <c r="T183" s="156"/>
      <c r="U183" s="156"/>
      <c r="V183" s="156">
        <f>SUM(V184:V184)</f>
        <v>0</v>
      </c>
      <c r="W183" s="156"/>
      <c r="X183" s="156"/>
      <c r="AG183" t="s">
        <v>153</v>
      </c>
    </row>
    <row r="184" spans="1:60" outlineLevel="1" x14ac:dyDescent="0.2">
      <c r="A184" s="169">
        <v>148</v>
      </c>
      <c r="B184" s="170" t="s">
        <v>474</v>
      </c>
      <c r="C184" s="177" t="s">
        <v>475</v>
      </c>
      <c r="D184" s="171" t="s">
        <v>476</v>
      </c>
      <c r="E184" s="172">
        <v>30</v>
      </c>
      <c r="F184" s="173"/>
      <c r="G184" s="174">
        <f>ROUND(E184*F184,2)</f>
        <v>0</v>
      </c>
      <c r="H184" s="155"/>
      <c r="I184" s="154">
        <f>ROUND(E184*H184,2)</f>
        <v>0</v>
      </c>
      <c r="J184" s="155"/>
      <c r="K184" s="154">
        <f>ROUND(E184*J184,2)</f>
        <v>0</v>
      </c>
      <c r="L184" s="154">
        <v>21</v>
      </c>
      <c r="M184" s="154">
        <f>G184*(1+L184/100)</f>
        <v>0</v>
      </c>
      <c r="N184" s="154">
        <v>0</v>
      </c>
      <c r="O184" s="154">
        <f>ROUND(E184*N184,2)</f>
        <v>0</v>
      </c>
      <c r="P184" s="154">
        <v>0</v>
      </c>
      <c r="Q184" s="154">
        <f>ROUND(E184*P184,2)</f>
        <v>0</v>
      </c>
      <c r="R184" s="154"/>
      <c r="S184" s="154" t="s">
        <v>255</v>
      </c>
      <c r="T184" s="154" t="s">
        <v>477</v>
      </c>
      <c r="U184" s="154">
        <v>0</v>
      </c>
      <c r="V184" s="154">
        <f>ROUND(E184*U184,2)</f>
        <v>0</v>
      </c>
      <c r="W184" s="154"/>
      <c r="X184" s="154" t="s">
        <v>158</v>
      </c>
      <c r="Y184" s="147"/>
      <c r="Z184" s="147"/>
      <c r="AA184" s="147"/>
      <c r="AB184" s="147"/>
      <c r="AC184" s="147"/>
      <c r="AD184" s="147"/>
      <c r="AE184" s="147"/>
      <c r="AF184" s="147"/>
      <c r="AG184" s="147" t="s">
        <v>159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x14ac:dyDescent="0.2">
      <c r="A185" s="157" t="s">
        <v>152</v>
      </c>
      <c r="B185" s="158" t="s">
        <v>120</v>
      </c>
      <c r="C185" s="176" t="s">
        <v>121</v>
      </c>
      <c r="D185" s="159"/>
      <c r="E185" s="160"/>
      <c r="F185" s="161"/>
      <c r="G185" s="162">
        <f>SUMIF(AG186:AG187,"&lt;&gt;NOR",G186:G187)</f>
        <v>0</v>
      </c>
      <c r="H185" s="156"/>
      <c r="I185" s="156">
        <f>SUM(I186:I187)</f>
        <v>0</v>
      </c>
      <c r="J185" s="156"/>
      <c r="K185" s="156">
        <f>SUM(K186:K187)</f>
        <v>0</v>
      </c>
      <c r="L185" s="156"/>
      <c r="M185" s="156">
        <f>SUM(M186:M187)</f>
        <v>0</v>
      </c>
      <c r="N185" s="156"/>
      <c r="O185" s="156">
        <f>SUM(O186:O187)</f>
        <v>0</v>
      </c>
      <c r="P185" s="156"/>
      <c r="Q185" s="156">
        <f>SUM(Q186:Q187)</f>
        <v>0</v>
      </c>
      <c r="R185" s="156"/>
      <c r="S185" s="156"/>
      <c r="T185" s="156"/>
      <c r="U185" s="156"/>
      <c r="V185" s="156">
        <f>SUM(V186:V187)</f>
        <v>0</v>
      </c>
      <c r="W185" s="156"/>
      <c r="X185" s="156"/>
      <c r="AG185" t="s">
        <v>153</v>
      </c>
    </row>
    <row r="186" spans="1:60" outlineLevel="1" x14ac:dyDescent="0.2">
      <c r="A186" s="169">
        <v>149</v>
      </c>
      <c r="B186" s="170" t="s">
        <v>478</v>
      </c>
      <c r="C186" s="177" t="s">
        <v>479</v>
      </c>
      <c r="D186" s="171" t="s">
        <v>324</v>
      </c>
      <c r="E186" s="172">
        <v>1</v>
      </c>
      <c r="F186" s="173"/>
      <c r="G186" s="174">
        <f>ROUND(E186*F186,2)</f>
        <v>0</v>
      </c>
      <c r="H186" s="155"/>
      <c r="I186" s="154">
        <f>ROUND(E186*H186,2)</f>
        <v>0</v>
      </c>
      <c r="J186" s="155"/>
      <c r="K186" s="154">
        <f>ROUND(E186*J186,2)</f>
        <v>0</v>
      </c>
      <c r="L186" s="154">
        <v>21</v>
      </c>
      <c r="M186" s="154">
        <f>G186*(1+L186/100)</f>
        <v>0</v>
      </c>
      <c r="N186" s="154">
        <v>0</v>
      </c>
      <c r="O186" s="154">
        <f>ROUND(E186*N186,2)</f>
        <v>0</v>
      </c>
      <c r="P186" s="154">
        <v>0</v>
      </c>
      <c r="Q186" s="154">
        <f>ROUND(E186*P186,2)</f>
        <v>0</v>
      </c>
      <c r="R186" s="154"/>
      <c r="S186" s="154" t="s">
        <v>255</v>
      </c>
      <c r="T186" s="154" t="s">
        <v>256</v>
      </c>
      <c r="U186" s="154">
        <v>0</v>
      </c>
      <c r="V186" s="154">
        <f>ROUND(E186*U186,2)</f>
        <v>0</v>
      </c>
      <c r="W186" s="154"/>
      <c r="X186" s="154" t="s">
        <v>241</v>
      </c>
      <c r="Y186" s="147"/>
      <c r="Z186" s="147"/>
      <c r="AA186" s="147"/>
      <c r="AB186" s="147"/>
      <c r="AC186" s="147"/>
      <c r="AD186" s="147"/>
      <c r="AE186" s="147"/>
      <c r="AF186" s="147"/>
      <c r="AG186" s="147" t="s">
        <v>242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69">
        <v>150</v>
      </c>
      <c r="B187" s="170" t="s">
        <v>480</v>
      </c>
      <c r="C187" s="177" t="s">
        <v>481</v>
      </c>
      <c r="D187" s="171" t="s">
        <v>324</v>
      </c>
      <c r="E187" s="172">
        <v>1</v>
      </c>
      <c r="F187" s="173"/>
      <c r="G187" s="174">
        <f>ROUND(E187*F187,2)</f>
        <v>0</v>
      </c>
      <c r="H187" s="155"/>
      <c r="I187" s="154">
        <f>ROUND(E187*H187,2)</f>
        <v>0</v>
      </c>
      <c r="J187" s="155"/>
      <c r="K187" s="154">
        <f>ROUND(E187*J187,2)</f>
        <v>0</v>
      </c>
      <c r="L187" s="154">
        <v>21</v>
      </c>
      <c r="M187" s="154">
        <f>G187*(1+L187/100)</f>
        <v>0</v>
      </c>
      <c r="N187" s="154">
        <v>0</v>
      </c>
      <c r="O187" s="154">
        <f>ROUND(E187*N187,2)</f>
        <v>0</v>
      </c>
      <c r="P187" s="154">
        <v>0</v>
      </c>
      <c r="Q187" s="154">
        <f>ROUND(E187*P187,2)</f>
        <v>0</v>
      </c>
      <c r="R187" s="154"/>
      <c r="S187" s="154" t="s">
        <v>255</v>
      </c>
      <c r="T187" s="154" t="s">
        <v>256</v>
      </c>
      <c r="U187" s="154">
        <v>0</v>
      </c>
      <c r="V187" s="154">
        <f>ROUND(E187*U187,2)</f>
        <v>0</v>
      </c>
      <c r="W187" s="154"/>
      <c r="X187" s="154" t="s">
        <v>241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242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x14ac:dyDescent="0.2">
      <c r="A188" s="157" t="s">
        <v>152</v>
      </c>
      <c r="B188" s="158" t="s">
        <v>122</v>
      </c>
      <c r="C188" s="176" t="s">
        <v>123</v>
      </c>
      <c r="D188" s="159"/>
      <c r="E188" s="160"/>
      <c r="F188" s="161"/>
      <c r="G188" s="162">
        <f>SUMIF(AG189:AG195,"&lt;&gt;NOR",G189:G195)</f>
        <v>0</v>
      </c>
      <c r="H188" s="156"/>
      <c r="I188" s="156">
        <f>SUM(I189:I195)</f>
        <v>0</v>
      </c>
      <c r="J188" s="156"/>
      <c r="K188" s="156">
        <f>SUM(K189:K195)</f>
        <v>0</v>
      </c>
      <c r="L188" s="156"/>
      <c r="M188" s="156">
        <f>SUM(M189:M195)</f>
        <v>0</v>
      </c>
      <c r="N188" s="156"/>
      <c r="O188" s="156">
        <f>SUM(O189:O195)</f>
        <v>0</v>
      </c>
      <c r="P188" s="156"/>
      <c r="Q188" s="156">
        <f>SUM(Q189:Q195)</f>
        <v>0</v>
      </c>
      <c r="R188" s="156"/>
      <c r="S188" s="156"/>
      <c r="T188" s="156"/>
      <c r="U188" s="156"/>
      <c r="V188" s="156">
        <f>SUM(V189:V195)</f>
        <v>2871.63</v>
      </c>
      <c r="W188" s="156"/>
      <c r="X188" s="156"/>
      <c r="AG188" t="s">
        <v>153</v>
      </c>
    </row>
    <row r="189" spans="1:60" outlineLevel="1" x14ac:dyDescent="0.2">
      <c r="A189" s="169">
        <v>151</v>
      </c>
      <c r="B189" s="170" t="s">
        <v>482</v>
      </c>
      <c r="C189" s="177" t="s">
        <v>483</v>
      </c>
      <c r="D189" s="171" t="s">
        <v>221</v>
      </c>
      <c r="E189" s="172">
        <v>787.1798</v>
      </c>
      <c r="F189" s="173"/>
      <c r="G189" s="174">
        <f t="shared" ref="G189:G195" si="49">ROUND(E189*F189,2)</f>
        <v>0</v>
      </c>
      <c r="H189" s="155"/>
      <c r="I189" s="154">
        <f t="shared" ref="I189:I195" si="50">ROUND(E189*H189,2)</f>
        <v>0</v>
      </c>
      <c r="J189" s="155"/>
      <c r="K189" s="154">
        <f t="shared" ref="K189:K195" si="51">ROUND(E189*J189,2)</f>
        <v>0</v>
      </c>
      <c r="L189" s="154">
        <v>21</v>
      </c>
      <c r="M189" s="154">
        <f t="shared" ref="M189:M195" si="52">G189*(1+L189/100)</f>
        <v>0</v>
      </c>
      <c r="N189" s="154">
        <v>0</v>
      </c>
      <c r="O189" s="154">
        <f t="shared" ref="O189:O195" si="53">ROUND(E189*N189,2)</f>
        <v>0</v>
      </c>
      <c r="P189" s="154">
        <v>0</v>
      </c>
      <c r="Q189" s="154">
        <f t="shared" ref="Q189:Q195" si="54">ROUND(E189*P189,2)</f>
        <v>0</v>
      </c>
      <c r="R189" s="154"/>
      <c r="S189" s="154" t="s">
        <v>157</v>
      </c>
      <c r="T189" s="154" t="s">
        <v>256</v>
      </c>
      <c r="U189" s="154">
        <v>0.95599999999999996</v>
      </c>
      <c r="V189" s="154">
        <f t="shared" ref="V189:V195" si="55">ROUND(E189*U189,2)</f>
        <v>752.54</v>
      </c>
      <c r="W189" s="154"/>
      <c r="X189" s="154" t="s">
        <v>158</v>
      </c>
      <c r="Y189" s="147"/>
      <c r="Z189" s="147"/>
      <c r="AA189" s="147"/>
      <c r="AB189" s="147"/>
      <c r="AC189" s="147"/>
      <c r="AD189" s="147"/>
      <c r="AE189" s="147"/>
      <c r="AF189" s="147"/>
      <c r="AG189" s="147" t="s">
        <v>159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69">
        <v>152</v>
      </c>
      <c r="B190" s="170" t="s">
        <v>484</v>
      </c>
      <c r="C190" s="177" t="s">
        <v>485</v>
      </c>
      <c r="D190" s="171" t="s">
        <v>221</v>
      </c>
      <c r="E190" s="172">
        <v>787.1798</v>
      </c>
      <c r="F190" s="173"/>
      <c r="G190" s="174">
        <f t="shared" si="49"/>
        <v>0</v>
      </c>
      <c r="H190" s="155"/>
      <c r="I190" s="154">
        <f t="shared" si="50"/>
        <v>0</v>
      </c>
      <c r="J190" s="155"/>
      <c r="K190" s="154">
        <f t="shared" si="51"/>
        <v>0</v>
      </c>
      <c r="L190" s="154">
        <v>21</v>
      </c>
      <c r="M190" s="154">
        <f t="shared" si="52"/>
        <v>0</v>
      </c>
      <c r="N190" s="154">
        <v>0</v>
      </c>
      <c r="O190" s="154">
        <f t="shared" si="53"/>
        <v>0</v>
      </c>
      <c r="P190" s="154">
        <v>0</v>
      </c>
      <c r="Q190" s="154">
        <f t="shared" si="54"/>
        <v>0</v>
      </c>
      <c r="R190" s="154"/>
      <c r="S190" s="154" t="s">
        <v>157</v>
      </c>
      <c r="T190" s="154" t="s">
        <v>256</v>
      </c>
      <c r="U190" s="154">
        <v>0.49</v>
      </c>
      <c r="V190" s="154">
        <f t="shared" si="55"/>
        <v>385.72</v>
      </c>
      <c r="W190" s="154"/>
      <c r="X190" s="154" t="s">
        <v>158</v>
      </c>
      <c r="Y190" s="147"/>
      <c r="Z190" s="147"/>
      <c r="AA190" s="147"/>
      <c r="AB190" s="147"/>
      <c r="AC190" s="147"/>
      <c r="AD190" s="147"/>
      <c r="AE190" s="147"/>
      <c r="AF190" s="147"/>
      <c r="AG190" s="147" t="s">
        <v>159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69">
        <v>153</v>
      </c>
      <c r="B191" s="170" t="s">
        <v>486</v>
      </c>
      <c r="C191" s="177" t="s">
        <v>487</v>
      </c>
      <c r="D191" s="171" t="s">
        <v>221</v>
      </c>
      <c r="E191" s="172">
        <v>15743.59592</v>
      </c>
      <c r="F191" s="173"/>
      <c r="G191" s="174">
        <f t="shared" si="49"/>
        <v>0</v>
      </c>
      <c r="H191" s="155"/>
      <c r="I191" s="154">
        <f t="shared" si="50"/>
        <v>0</v>
      </c>
      <c r="J191" s="155"/>
      <c r="K191" s="154">
        <f t="shared" si="51"/>
        <v>0</v>
      </c>
      <c r="L191" s="154">
        <v>21</v>
      </c>
      <c r="M191" s="154">
        <f t="shared" si="52"/>
        <v>0</v>
      </c>
      <c r="N191" s="154">
        <v>0</v>
      </c>
      <c r="O191" s="154">
        <f t="shared" si="53"/>
        <v>0</v>
      </c>
      <c r="P191" s="154">
        <v>0</v>
      </c>
      <c r="Q191" s="154">
        <f t="shared" si="54"/>
        <v>0</v>
      </c>
      <c r="R191" s="154"/>
      <c r="S191" s="154" t="s">
        <v>157</v>
      </c>
      <c r="T191" s="154" t="s">
        <v>256</v>
      </c>
      <c r="U191" s="154">
        <v>0</v>
      </c>
      <c r="V191" s="154">
        <f t="shared" si="55"/>
        <v>0</v>
      </c>
      <c r="W191" s="154"/>
      <c r="X191" s="154" t="s">
        <v>158</v>
      </c>
      <c r="Y191" s="147"/>
      <c r="Z191" s="147"/>
      <c r="AA191" s="147"/>
      <c r="AB191" s="147"/>
      <c r="AC191" s="147"/>
      <c r="AD191" s="147"/>
      <c r="AE191" s="147"/>
      <c r="AF191" s="147"/>
      <c r="AG191" s="147" t="s">
        <v>159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69">
        <v>154</v>
      </c>
      <c r="B192" s="170" t="s">
        <v>488</v>
      </c>
      <c r="C192" s="177" t="s">
        <v>489</v>
      </c>
      <c r="D192" s="171" t="s">
        <v>221</v>
      </c>
      <c r="E192" s="172">
        <v>787.1798</v>
      </c>
      <c r="F192" s="173"/>
      <c r="G192" s="174">
        <f t="shared" si="49"/>
        <v>0</v>
      </c>
      <c r="H192" s="155"/>
      <c r="I192" s="154">
        <f t="shared" si="50"/>
        <v>0</v>
      </c>
      <c r="J192" s="155"/>
      <c r="K192" s="154">
        <f t="shared" si="51"/>
        <v>0</v>
      </c>
      <c r="L192" s="154">
        <v>21</v>
      </c>
      <c r="M192" s="154">
        <f t="shared" si="52"/>
        <v>0</v>
      </c>
      <c r="N192" s="154">
        <v>0</v>
      </c>
      <c r="O192" s="154">
        <f t="shared" si="53"/>
        <v>0</v>
      </c>
      <c r="P192" s="154">
        <v>0</v>
      </c>
      <c r="Q192" s="154">
        <f t="shared" si="54"/>
        <v>0</v>
      </c>
      <c r="R192" s="154"/>
      <c r="S192" s="154" t="s">
        <v>157</v>
      </c>
      <c r="T192" s="154" t="s">
        <v>256</v>
      </c>
      <c r="U192" s="154">
        <v>0.94199999999999995</v>
      </c>
      <c r="V192" s="154">
        <f t="shared" si="55"/>
        <v>741.52</v>
      </c>
      <c r="W192" s="154"/>
      <c r="X192" s="154" t="s">
        <v>158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159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69">
        <v>155</v>
      </c>
      <c r="B193" s="170" t="s">
        <v>490</v>
      </c>
      <c r="C193" s="177" t="s">
        <v>491</v>
      </c>
      <c r="D193" s="171" t="s">
        <v>221</v>
      </c>
      <c r="E193" s="172">
        <v>9446.1575499999999</v>
      </c>
      <c r="F193" s="173"/>
      <c r="G193" s="174">
        <f t="shared" si="49"/>
        <v>0</v>
      </c>
      <c r="H193" s="155"/>
      <c r="I193" s="154">
        <f t="shared" si="50"/>
        <v>0</v>
      </c>
      <c r="J193" s="155"/>
      <c r="K193" s="154">
        <f t="shared" si="51"/>
        <v>0</v>
      </c>
      <c r="L193" s="154">
        <v>21</v>
      </c>
      <c r="M193" s="154">
        <f t="shared" si="52"/>
        <v>0</v>
      </c>
      <c r="N193" s="154">
        <v>0</v>
      </c>
      <c r="O193" s="154">
        <f t="shared" si="53"/>
        <v>0</v>
      </c>
      <c r="P193" s="154">
        <v>0</v>
      </c>
      <c r="Q193" s="154">
        <f t="shared" si="54"/>
        <v>0</v>
      </c>
      <c r="R193" s="154"/>
      <c r="S193" s="154" t="s">
        <v>157</v>
      </c>
      <c r="T193" s="154" t="s">
        <v>256</v>
      </c>
      <c r="U193" s="154">
        <v>0.105</v>
      </c>
      <c r="V193" s="154">
        <f t="shared" si="55"/>
        <v>991.85</v>
      </c>
      <c r="W193" s="154"/>
      <c r="X193" s="154" t="s">
        <v>158</v>
      </c>
      <c r="Y193" s="147"/>
      <c r="Z193" s="147"/>
      <c r="AA193" s="147"/>
      <c r="AB193" s="147"/>
      <c r="AC193" s="147"/>
      <c r="AD193" s="147"/>
      <c r="AE193" s="147"/>
      <c r="AF193" s="147"/>
      <c r="AG193" s="147" t="s">
        <v>159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69">
        <v>156</v>
      </c>
      <c r="B194" s="170" t="s">
        <v>492</v>
      </c>
      <c r="C194" s="177" t="s">
        <v>493</v>
      </c>
      <c r="D194" s="171" t="s">
        <v>221</v>
      </c>
      <c r="E194" s="172">
        <v>784.75779999999997</v>
      </c>
      <c r="F194" s="173"/>
      <c r="G194" s="174">
        <f t="shared" si="49"/>
        <v>0</v>
      </c>
      <c r="H194" s="155"/>
      <c r="I194" s="154">
        <f t="shared" si="50"/>
        <v>0</v>
      </c>
      <c r="J194" s="155"/>
      <c r="K194" s="154">
        <f t="shared" si="51"/>
        <v>0</v>
      </c>
      <c r="L194" s="154">
        <v>21</v>
      </c>
      <c r="M194" s="154">
        <f t="shared" si="52"/>
        <v>0</v>
      </c>
      <c r="N194" s="154">
        <v>0</v>
      </c>
      <c r="O194" s="154">
        <f t="shared" si="53"/>
        <v>0</v>
      </c>
      <c r="P194" s="154">
        <v>0</v>
      </c>
      <c r="Q194" s="154">
        <f t="shared" si="54"/>
        <v>0</v>
      </c>
      <c r="R194" s="154"/>
      <c r="S194" s="154" t="s">
        <v>157</v>
      </c>
      <c r="T194" s="154" t="s">
        <v>256</v>
      </c>
      <c r="U194" s="154">
        <v>0</v>
      </c>
      <c r="V194" s="154">
        <f t="shared" si="55"/>
        <v>0</v>
      </c>
      <c r="W194" s="154"/>
      <c r="X194" s="154" t="s">
        <v>158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159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69">
        <v>157</v>
      </c>
      <c r="B195" s="170" t="s">
        <v>494</v>
      </c>
      <c r="C195" s="177" t="s">
        <v>495</v>
      </c>
      <c r="D195" s="171" t="s">
        <v>221</v>
      </c>
      <c r="E195" s="172">
        <v>2.4220000000000002</v>
      </c>
      <c r="F195" s="173"/>
      <c r="G195" s="174">
        <f t="shared" si="49"/>
        <v>0</v>
      </c>
      <c r="H195" s="155"/>
      <c r="I195" s="154">
        <f t="shared" si="50"/>
        <v>0</v>
      </c>
      <c r="J195" s="155"/>
      <c r="K195" s="154">
        <f t="shared" si="51"/>
        <v>0</v>
      </c>
      <c r="L195" s="154">
        <v>21</v>
      </c>
      <c r="M195" s="154">
        <f t="shared" si="52"/>
        <v>0</v>
      </c>
      <c r="N195" s="154">
        <v>0</v>
      </c>
      <c r="O195" s="154">
        <f t="shared" si="53"/>
        <v>0</v>
      </c>
      <c r="P195" s="154">
        <v>0</v>
      </c>
      <c r="Q195" s="154">
        <f t="shared" si="54"/>
        <v>0</v>
      </c>
      <c r="R195" s="154"/>
      <c r="S195" s="154" t="s">
        <v>157</v>
      </c>
      <c r="T195" s="154" t="s">
        <v>256</v>
      </c>
      <c r="U195" s="154">
        <v>0</v>
      </c>
      <c r="V195" s="154">
        <f t="shared" si="55"/>
        <v>0</v>
      </c>
      <c r="W195" s="154"/>
      <c r="X195" s="154" t="s">
        <v>158</v>
      </c>
      <c r="Y195" s="147"/>
      <c r="Z195" s="147"/>
      <c r="AA195" s="147"/>
      <c r="AB195" s="147"/>
      <c r="AC195" s="147"/>
      <c r="AD195" s="147"/>
      <c r="AE195" s="147"/>
      <c r="AF195" s="147"/>
      <c r="AG195" s="147" t="s">
        <v>159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x14ac:dyDescent="0.2">
      <c r="A196" s="157" t="s">
        <v>152</v>
      </c>
      <c r="B196" s="158" t="s">
        <v>125</v>
      </c>
      <c r="C196" s="176" t="s">
        <v>29</v>
      </c>
      <c r="D196" s="159"/>
      <c r="E196" s="160"/>
      <c r="F196" s="161"/>
      <c r="G196" s="162">
        <f>SUMIF(AG197:AG202,"&lt;&gt;NOR",G197:G202)</f>
        <v>0</v>
      </c>
      <c r="H196" s="156"/>
      <c r="I196" s="156">
        <f>SUM(I197:I202)</f>
        <v>0</v>
      </c>
      <c r="J196" s="156"/>
      <c r="K196" s="156">
        <f>SUM(K197:K202)</f>
        <v>0</v>
      </c>
      <c r="L196" s="156"/>
      <c r="M196" s="156">
        <f>SUM(M197:M202)</f>
        <v>0</v>
      </c>
      <c r="N196" s="156"/>
      <c r="O196" s="156">
        <f>SUM(O197:O202)</f>
        <v>0</v>
      </c>
      <c r="P196" s="156"/>
      <c r="Q196" s="156">
        <f>SUM(Q197:Q202)</f>
        <v>0</v>
      </c>
      <c r="R196" s="156"/>
      <c r="S196" s="156"/>
      <c r="T196" s="156"/>
      <c r="U196" s="156"/>
      <c r="V196" s="156">
        <f>SUM(V197:V202)</f>
        <v>0</v>
      </c>
      <c r="W196" s="156"/>
      <c r="X196" s="156"/>
      <c r="AG196" t="s">
        <v>153</v>
      </c>
    </row>
    <row r="197" spans="1:60" outlineLevel="1" x14ac:dyDescent="0.2">
      <c r="A197" s="169">
        <v>158</v>
      </c>
      <c r="B197" s="170" t="s">
        <v>496</v>
      </c>
      <c r="C197" s="177" t="s">
        <v>497</v>
      </c>
      <c r="D197" s="171" t="s">
        <v>498</v>
      </c>
      <c r="E197" s="172">
        <v>1</v>
      </c>
      <c r="F197" s="173"/>
      <c r="G197" s="174">
        <f t="shared" ref="G197:G202" si="56">ROUND(E197*F197,2)</f>
        <v>0</v>
      </c>
      <c r="H197" s="155"/>
      <c r="I197" s="154">
        <f t="shared" ref="I197:I202" si="57">ROUND(E197*H197,2)</f>
        <v>0</v>
      </c>
      <c r="J197" s="155"/>
      <c r="K197" s="154">
        <f t="shared" ref="K197:K202" si="58">ROUND(E197*J197,2)</f>
        <v>0</v>
      </c>
      <c r="L197" s="154">
        <v>21</v>
      </c>
      <c r="M197" s="154">
        <f t="shared" ref="M197:M202" si="59">G197*(1+L197/100)</f>
        <v>0</v>
      </c>
      <c r="N197" s="154">
        <v>0</v>
      </c>
      <c r="O197" s="154">
        <f t="shared" ref="O197:O202" si="60">ROUND(E197*N197,2)</f>
        <v>0</v>
      </c>
      <c r="P197" s="154">
        <v>0</v>
      </c>
      <c r="Q197" s="154">
        <f t="shared" ref="Q197:Q202" si="61">ROUND(E197*P197,2)</f>
        <v>0</v>
      </c>
      <c r="R197" s="154"/>
      <c r="S197" s="154" t="s">
        <v>157</v>
      </c>
      <c r="T197" s="154" t="s">
        <v>256</v>
      </c>
      <c r="U197" s="154">
        <v>0</v>
      </c>
      <c r="V197" s="154">
        <f t="shared" ref="V197:V202" si="62">ROUND(E197*U197,2)</f>
        <v>0</v>
      </c>
      <c r="W197" s="154"/>
      <c r="X197" s="154" t="s">
        <v>499</v>
      </c>
      <c r="Y197" s="147"/>
      <c r="Z197" s="147"/>
      <c r="AA197" s="147"/>
      <c r="AB197" s="147"/>
      <c r="AC197" s="147"/>
      <c r="AD197" s="147"/>
      <c r="AE197" s="147"/>
      <c r="AF197" s="147"/>
      <c r="AG197" s="147" t="s">
        <v>500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69">
        <v>159</v>
      </c>
      <c r="B198" s="170" t="s">
        <v>501</v>
      </c>
      <c r="C198" s="177" t="s">
        <v>502</v>
      </c>
      <c r="D198" s="171" t="s">
        <v>498</v>
      </c>
      <c r="E198" s="172">
        <v>1</v>
      </c>
      <c r="F198" s="173"/>
      <c r="G198" s="174">
        <f t="shared" si="56"/>
        <v>0</v>
      </c>
      <c r="H198" s="155"/>
      <c r="I198" s="154">
        <f t="shared" si="57"/>
        <v>0</v>
      </c>
      <c r="J198" s="155"/>
      <c r="K198" s="154">
        <f t="shared" si="58"/>
        <v>0</v>
      </c>
      <c r="L198" s="154">
        <v>21</v>
      </c>
      <c r="M198" s="154">
        <f t="shared" si="59"/>
        <v>0</v>
      </c>
      <c r="N198" s="154">
        <v>0</v>
      </c>
      <c r="O198" s="154">
        <f t="shared" si="60"/>
        <v>0</v>
      </c>
      <c r="P198" s="154">
        <v>0</v>
      </c>
      <c r="Q198" s="154">
        <f t="shared" si="61"/>
        <v>0</v>
      </c>
      <c r="R198" s="154"/>
      <c r="S198" s="154" t="s">
        <v>157</v>
      </c>
      <c r="T198" s="154" t="s">
        <v>256</v>
      </c>
      <c r="U198" s="154">
        <v>0</v>
      </c>
      <c r="V198" s="154">
        <f t="shared" si="62"/>
        <v>0</v>
      </c>
      <c r="W198" s="154"/>
      <c r="X198" s="154" t="s">
        <v>499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500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69">
        <v>160</v>
      </c>
      <c r="B199" s="170" t="s">
        <v>503</v>
      </c>
      <c r="C199" s="177" t="s">
        <v>504</v>
      </c>
      <c r="D199" s="171" t="s">
        <v>498</v>
      </c>
      <c r="E199" s="172">
        <v>1</v>
      </c>
      <c r="F199" s="173"/>
      <c r="G199" s="174">
        <f t="shared" si="56"/>
        <v>0</v>
      </c>
      <c r="H199" s="155"/>
      <c r="I199" s="154">
        <f t="shared" si="57"/>
        <v>0</v>
      </c>
      <c r="J199" s="155"/>
      <c r="K199" s="154">
        <f t="shared" si="58"/>
        <v>0</v>
      </c>
      <c r="L199" s="154">
        <v>21</v>
      </c>
      <c r="M199" s="154">
        <f t="shared" si="59"/>
        <v>0</v>
      </c>
      <c r="N199" s="154">
        <v>0</v>
      </c>
      <c r="O199" s="154">
        <f t="shared" si="60"/>
        <v>0</v>
      </c>
      <c r="P199" s="154">
        <v>0</v>
      </c>
      <c r="Q199" s="154">
        <f t="shared" si="61"/>
        <v>0</v>
      </c>
      <c r="R199" s="154"/>
      <c r="S199" s="154" t="s">
        <v>157</v>
      </c>
      <c r="T199" s="154" t="s">
        <v>256</v>
      </c>
      <c r="U199" s="154">
        <v>0</v>
      </c>
      <c r="V199" s="154">
        <f t="shared" si="62"/>
        <v>0</v>
      </c>
      <c r="W199" s="154"/>
      <c r="X199" s="154" t="s">
        <v>499</v>
      </c>
      <c r="Y199" s="147"/>
      <c r="Z199" s="147"/>
      <c r="AA199" s="147"/>
      <c r="AB199" s="147"/>
      <c r="AC199" s="147"/>
      <c r="AD199" s="147"/>
      <c r="AE199" s="147"/>
      <c r="AF199" s="147"/>
      <c r="AG199" s="147" t="s">
        <v>500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69">
        <v>161</v>
      </c>
      <c r="B200" s="170" t="s">
        <v>505</v>
      </c>
      <c r="C200" s="177" t="s">
        <v>506</v>
      </c>
      <c r="D200" s="171" t="s">
        <v>498</v>
      </c>
      <c r="E200" s="172">
        <v>1</v>
      </c>
      <c r="F200" s="173"/>
      <c r="G200" s="174">
        <f t="shared" si="56"/>
        <v>0</v>
      </c>
      <c r="H200" s="155"/>
      <c r="I200" s="154">
        <f t="shared" si="57"/>
        <v>0</v>
      </c>
      <c r="J200" s="155"/>
      <c r="K200" s="154">
        <f t="shared" si="58"/>
        <v>0</v>
      </c>
      <c r="L200" s="154">
        <v>21</v>
      </c>
      <c r="M200" s="154">
        <f t="shared" si="59"/>
        <v>0</v>
      </c>
      <c r="N200" s="154">
        <v>0</v>
      </c>
      <c r="O200" s="154">
        <f t="shared" si="60"/>
        <v>0</v>
      </c>
      <c r="P200" s="154">
        <v>0</v>
      </c>
      <c r="Q200" s="154">
        <f t="shared" si="61"/>
        <v>0</v>
      </c>
      <c r="R200" s="154"/>
      <c r="S200" s="154" t="s">
        <v>157</v>
      </c>
      <c r="T200" s="154" t="s">
        <v>256</v>
      </c>
      <c r="U200" s="154">
        <v>0</v>
      </c>
      <c r="V200" s="154">
        <f t="shared" si="62"/>
        <v>0</v>
      </c>
      <c r="W200" s="154"/>
      <c r="X200" s="154" t="s">
        <v>499</v>
      </c>
      <c r="Y200" s="147"/>
      <c r="Z200" s="147"/>
      <c r="AA200" s="147"/>
      <c r="AB200" s="147"/>
      <c r="AC200" s="147"/>
      <c r="AD200" s="147"/>
      <c r="AE200" s="147"/>
      <c r="AF200" s="147"/>
      <c r="AG200" s="147" t="s">
        <v>500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69">
        <v>162</v>
      </c>
      <c r="B201" s="170" t="s">
        <v>507</v>
      </c>
      <c r="C201" s="177" t="s">
        <v>508</v>
      </c>
      <c r="D201" s="171" t="s">
        <v>498</v>
      </c>
      <c r="E201" s="172">
        <v>1</v>
      </c>
      <c r="F201" s="173"/>
      <c r="G201" s="174">
        <f t="shared" si="56"/>
        <v>0</v>
      </c>
      <c r="H201" s="155"/>
      <c r="I201" s="154">
        <f t="shared" si="57"/>
        <v>0</v>
      </c>
      <c r="J201" s="155"/>
      <c r="K201" s="154">
        <f t="shared" si="58"/>
        <v>0</v>
      </c>
      <c r="L201" s="154">
        <v>21</v>
      </c>
      <c r="M201" s="154">
        <f t="shared" si="59"/>
        <v>0</v>
      </c>
      <c r="N201" s="154">
        <v>0</v>
      </c>
      <c r="O201" s="154">
        <f t="shared" si="60"/>
        <v>0</v>
      </c>
      <c r="P201" s="154">
        <v>0</v>
      </c>
      <c r="Q201" s="154">
        <f t="shared" si="61"/>
        <v>0</v>
      </c>
      <c r="R201" s="154"/>
      <c r="S201" s="154" t="s">
        <v>157</v>
      </c>
      <c r="T201" s="154" t="s">
        <v>256</v>
      </c>
      <c r="U201" s="154">
        <v>0</v>
      </c>
      <c r="V201" s="154">
        <f t="shared" si="62"/>
        <v>0</v>
      </c>
      <c r="W201" s="154"/>
      <c r="X201" s="154" t="s">
        <v>499</v>
      </c>
      <c r="Y201" s="147"/>
      <c r="Z201" s="147"/>
      <c r="AA201" s="147"/>
      <c r="AB201" s="147"/>
      <c r="AC201" s="147"/>
      <c r="AD201" s="147"/>
      <c r="AE201" s="147"/>
      <c r="AF201" s="147"/>
      <c r="AG201" s="147" t="s">
        <v>500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63">
        <v>163</v>
      </c>
      <c r="B202" s="164" t="s">
        <v>509</v>
      </c>
      <c r="C202" s="178" t="s">
        <v>510</v>
      </c>
      <c r="D202" s="165" t="s">
        <v>498</v>
      </c>
      <c r="E202" s="166">
        <v>1</v>
      </c>
      <c r="F202" s="167"/>
      <c r="G202" s="168">
        <f t="shared" si="56"/>
        <v>0</v>
      </c>
      <c r="H202" s="155"/>
      <c r="I202" s="154">
        <f t="shared" si="57"/>
        <v>0</v>
      </c>
      <c r="J202" s="155"/>
      <c r="K202" s="154">
        <f t="shared" si="58"/>
        <v>0</v>
      </c>
      <c r="L202" s="154">
        <v>21</v>
      </c>
      <c r="M202" s="154">
        <f t="shared" si="59"/>
        <v>0</v>
      </c>
      <c r="N202" s="154">
        <v>0</v>
      </c>
      <c r="O202" s="154">
        <f t="shared" si="60"/>
        <v>0</v>
      </c>
      <c r="P202" s="154">
        <v>0</v>
      </c>
      <c r="Q202" s="154">
        <f t="shared" si="61"/>
        <v>0</v>
      </c>
      <c r="R202" s="154"/>
      <c r="S202" s="154" t="s">
        <v>157</v>
      </c>
      <c r="T202" s="154" t="s">
        <v>256</v>
      </c>
      <c r="U202" s="154">
        <v>0</v>
      </c>
      <c r="V202" s="154">
        <f t="shared" si="62"/>
        <v>0</v>
      </c>
      <c r="W202" s="154"/>
      <c r="X202" s="154" t="s">
        <v>499</v>
      </c>
      <c r="Y202" s="147"/>
      <c r="Z202" s="147"/>
      <c r="AA202" s="147"/>
      <c r="AB202" s="147"/>
      <c r="AC202" s="147"/>
      <c r="AD202" s="147"/>
      <c r="AE202" s="147"/>
      <c r="AF202" s="147"/>
      <c r="AG202" s="147" t="s">
        <v>500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x14ac:dyDescent="0.2">
      <c r="A203" s="3"/>
      <c r="B203" s="4"/>
      <c r="C203" s="179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E203">
        <v>15</v>
      </c>
      <c r="AF203">
        <v>21</v>
      </c>
      <c r="AG203" t="s">
        <v>139</v>
      </c>
    </row>
    <row r="204" spans="1:60" x14ac:dyDescent="0.2">
      <c r="A204" s="150"/>
      <c r="B204" s="151" t="s">
        <v>31</v>
      </c>
      <c r="C204" s="180"/>
      <c r="D204" s="152"/>
      <c r="E204" s="153"/>
      <c r="F204" s="153"/>
      <c r="G204" s="175">
        <f>G8+G13+G17+G23+G26+G29+G34+G47+G65+G71+G73+G84+G86+G89+G95+G97+G100+G103+G105+G127+G140+G144+G149+G164+G167+G174+G176+G179+G183+G185+G188+G196</f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E204">
        <f>SUMIF(L7:L202,AE203,G7:G202)</f>
        <v>0</v>
      </c>
      <c r="AF204">
        <f>SUMIF(L7:L202,AF203,G7:G202)</f>
        <v>0</v>
      </c>
      <c r="AG204" t="s">
        <v>511</v>
      </c>
    </row>
    <row r="205" spans="1:60" x14ac:dyDescent="0.2">
      <c r="A205" s="3"/>
      <c r="B205" s="4"/>
      <c r="C205" s="179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3"/>
      <c r="B206" s="4"/>
      <c r="C206" s="179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45" t="s">
        <v>512</v>
      </c>
      <c r="B207" s="245"/>
      <c r="C207" s="246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47"/>
      <c r="B208" s="248"/>
      <c r="C208" s="249"/>
      <c r="D208" s="248"/>
      <c r="E208" s="248"/>
      <c r="F208" s="248"/>
      <c r="G208" s="250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AG208" t="s">
        <v>513</v>
      </c>
    </row>
    <row r="209" spans="1:33" x14ac:dyDescent="0.2">
      <c r="A209" s="251"/>
      <c r="B209" s="252"/>
      <c r="C209" s="253"/>
      <c r="D209" s="252"/>
      <c r="E209" s="252"/>
      <c r="F209" s="252"/>
      <c r="G209" s="254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251"/>
      <c r="B210" s="252"/>
      <c r="C210" s="253"/>
      <c r="D210" s="252"/>
      <c r="E210" s="252"/>
      <c r="F210" s="252"/>
      <c r="G210" s="254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A211" s="251"/>
      <c r="B211" s="252"/>
      <c r="C211" s="253"/>
      <c r="D211" s="252"/>
      <c r="E211" s="252"/>
      <c r="F211" s="252"/>
      <c r="G211" s="254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 x14ac:dyDescent="0.2">
      <c r="A212" s="255"/>
      <c r="B212" s="256"/>
      <c r="C212" s="257"/>
      <c r="D212" s="256"/>
      <c r="E212" s="256"/>
      <c r="F212" s="256"/>
      <c r="G212" s="258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 x14ac:dyDescent="0.2">
      <c r="A213" s="3"/>
      <c r="B213" s="4"/>
      <c r="C213" s="179"/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33" x14ac:dyDescent="0.2">
      <c r="C214" s="181"/>
      <c r="D214" s="10"/>
      <c r="AG214" t="s">
        <v>514</v>
      </c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08:G212"/>
    <mergeCell ref="A1:G1"/>
    <mergeCell ref="C2:G2"/>
    <mergeCell ref="C3:G3"/>
    <mergeCell ref="C4:G4"/>
    <mergeCell ref="A207:C20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G1" t="s">
        <v>127</v>
      </c>
    </row>
    <row r="2" spans="1:60" ht="24.95" customHeight="1" x14ac:dyDescent="0.2">
      <c r="A2" s="139" t="s">
        <v>8</v>
      </c>
      <c r="B2" s="49" t="s">
        <v>583</v>
      </c>
      <c r="C2" s="239" t="s">
        <v>43</v>
      </c>
      <c r="D2" s="240"/>
      <c r="E2" s="240"/>
      <c r="F2" s="240"/>
      <c r="G2" s="241"/>
      <c r="AG2" t="s">
        <v>128</v>
      </c>
    </row>
    <row r="3" spans="1:60" ht="24.95" customHeight="1" x14ac:dyDescent="0.2">
      <c r="A3" s="139" t="s">
        <v>9</v>
      </c>
      <c r="B3" s="49" t="s">
        <v>45</v>
      </c>
      <c r="C3" s="239" t="s">
        <v>48</v>
      </c>
      <c r="D3" s="240"/>
      <c r="E3" s="240"/>
      <c r="F3" s="240"/>
      <c r="G3" s="241"/>
      <c r="AC3" s="121" t="s">
        <v>128</v>
      </c>
      <c r="AG3" t="s">
        <v>129</v>
      </c>
    </row>
    <row r="4" spans="1:60" ht="24.95" customHeight="1" x14ac:dyDescent="0.2">
      <c r="A4" s="140" t="s">
        <v>10</v>
      </c>
      <c r="B4" s="141" t="s">
        <v>45</v>
      </c>
      <c r="C4" s="242" t="s">
        <v>49</v>
      </c>
      <c r="D4" s="243"/>
      <c r="E4" s="243"/>
      <c r="F4" s="243"/>
      <c r="G4" s="244"/>
      <c r="AG4" t="s">
        <v>130</v>
      </c>
    </row>
    <row r="5" spans="1:60" x14ac:dyDescent="0.2">
      <c r="D5" s="10"/>
    </row>
    <row r="6" spans="1:60" ht="38.25" x14ac:dyDescent="0.2">
      <c r="A6" s="143" t="s">
        <v>131</v>
      </c>
      <c r="B6" s="145" t="s">
        <v>132</v>
      </c>
      <c r="C6" s="145" t="s">
        <v>133</v>
      </c>
      <c r="D6" s="144" t="s">
        <v>134</v>
      </c>
      <c r="E6" s="143" t="s">
        <v>135</v>
      </c>
      <c r="F6" s="142" t="s">
        <v>136</v>
      </c>
      <c r="G6" s="143" t="s">
        <v>31</v>
      </c>
      <c r="H6" s="146" t="s">
        <v>32</v>
      </c>
      <c r="I6" s="146" t="s">
        <v>137</v>
      </c>
      <c r="J6" s="146" t="s">
        <v>33</v>
      </c>
      <c r="K6" s="146" t="s">
        <v>138</v>
      </c>
      <c r="L6" s="146" t="s">
        <v>139</v>
      </c>
      <c r="M6" s="146" t="s">
        <v>140</v>
      </c>
      <c r="N6" s="146" t="s">
        <v>141</v>
      </c>
      <c r="O6" s="146" t="s">
        <v>142</v>
      </c>
      <c r="P6" s="146" t="s">
        <v>143</v>
      </c>
      <c r="Q6" s="146" t="s">
        <v>144</v>
      </c>
      <c r="R6" s="146" t="s">
        <v>145</v>
      </c>
      <c r="S6" s="146" t="s">
        <v>146</v>
      </c>
      <c r="T6" s="146" t="s">
        <v>147</v>
      </c>
      <c r="U6" s="146" t="s">
        <v>148</v>
      </c>
      <c r="V6" s="146" t="s">
        <v>149</v>
      </c>
      <c r="W6" s="146" t="s">
        <v>150</v>
      </c>
      <c r="X6" s="146" t="s">
        <v>151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57" t="s">
        <v>152</v>
      </c>
      <c r="B8" s="158" t="s">
        <v>56</v>
      </c>
      <c r="C8" s="176" t="s">
        <v>57</v>
      </c>
      <c r="D8" s="159"/>
      <c r="E8" s="160"/>
      <c r="F8" s="161"/>
      <c r="G8" s="162">
        <f>SUMIF(AG9:AG16,"&lt;&gt;NOR",G9:G16)</f>
        <v>0</v>
      </c>
      <c r="H8" s="156"/>
      <c r="I8" s="156">
        <f>SUM(I9:I16)</f>
        <v>0</v>
      </c>
      <c r="J8" s="156"/>
      <c r="K8" s="156">
        <f>SUM(K9:K16)</f>
        <v>0</v>
      </c>
      <c r="L8" s="156"/>
      <c r="M8" s="156">
        <f>SUM(M9:M16)</f>
        <v>0</v>
      </c>
      <c r="N8" s="156"/>
      <c r="O8" s="156">
        <f>SUM(O9:O16)</f>
        <v>53.86</v>
      </c>
      <c r="P8" s="156"/>
      <c r="Q8" s="156">
        <f>SUM(Q9:Q16)</f>
        <v>0</v>
      </c>
      <c r="R8" s="156"/>
      <c r="S8" s="156"/>
      <c r="T8" s="156"/>
      <c r="U8" s="156"/>
      <c r="V8" s="156">
        <f>SUM(V9:V16)</f>
        <v>236.01</v>
      </c>
      <c r="W8" s="156"/>
      <c r="X8" s="156"/>
      <c r="AG8" t="s">
        <v>153</v>
      </c>
    </row>
    <row r="9" spans="1:60" outlineLevel="1" x14ac:dyDescent="0.2">
      <c r="A9" s="169">
        <v>1</v>
      </c>
      <c r="B9" s="170" t="s">
        <v>515</v>
      </c>
      <c r="C9" s="177" t="s">
        <v>516</v>
      </c>
      <c r="D9" s="171" t="s">
        <v>156</v>
      </c>
      <c r="E9" s="172">
        <v>160.19200000000001</v>
      </c>
      <c r="F9" s="173"/>
      <c r="G9" s="174">
        <f t="shared" ref="G9:G16" si="0">ROUND(E9*F9,2)</f>
        <v>0</v>
      </c>
      <c r="H9" s="155"/>
      <c r="I9" s="154">
        <f t="shared" ref="I9:I16" si="1">ROUND(E9*H9,2)</f>
        <v>0</v>
      </c>
      <c r="J9" s="155"/>
      <c r="K9" s="154">
        <f t="shared" ref="K9:K16" si="2">ROUND(E9*J9,2)</f>
        <v>0</v>
      </c>
      <c r="L9" s="154">
        <v>21</v>
      </c>
      <c r="M9" s="154">
        <f t="shared" ref="M9:M16" si="3">G9*(1+L9/100)</f>
        <v>0</v>
      </c>
      <c r="N9" s="154">
        <v>0</v>
      </c>
      <c r="O9" s="154">
        <f t="shared" ref="O9:O16" si="4">ROUND(E9*N9,2)</f>
        <v>0</v>
      </c>
      <c r="P9" s="154">
        <v>0</v>
      </c>
      <c r="Q9" s="154">
        <f t="shared" ref="Q9:Q16" si="5">ROUND(E9*P9,2)</f>
        <v>0</v>
      </c>
      <c r="R9" s="154"/>
      <c r="S9" s="154" t="s">
        <v>157</v>
      </c>
      <c r="T9" s="154" t="s">
        <v>157</v>
      </c>
      <c r="U9" s="154">
        <v>0.11</v>
      </c>
      <c r="V9" s="154">
        <f t="shared" ref="V9:V16" si="6">ROUND(E9*U9,2)</f>
        <v>17.62</v>
      </c>
      <c r="W9" s="154"/>
      <c r="X9" s="154" t="s">
        <v>158</v>
      </c>
      <c r="Y9" s="147"/>
      <c r="Z9" s="147"/>
      <c r="AA9" s="147"/>
      <c r="AB9" s="147"/>
      <c r="AC9" s="147"/>
      <c r="AD9" s="147"/>
      <c r="AE9" s="147"/>
      <c r="AF9" s="147"/>
      <c r="AG9" s="147" t="s">
        <v>159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69">
        <v>2</v>
      </c>
      <c r="B10" s="170" t="s">
        <v>517</v>
      </c>
      <c r="C10" s="177" t="s">
        <v>518</v>
      </c>
      <c r="D10" s="171" t="s">
        <v>156</v>
      </c>
      <c r="E10" s="172">
        <v>168.96</v>
      </c>
      <c r="F10" s="173"/>
      <c r="G10" s="174">
        <f t="shared" si="0"/>
        <v>0</v>
      </c>
      <c r="H10" s="155"/>
      <c r="I10" s="154">
        <f t="shared" si="1"/>
        <v>0</v>
      </c>
      <c r="J10" s="155"/>
      <c r="K10" s="154">
        <f t="shared" si="2"/>
        <v>0</v>
      </c>
      <c r="L10" s="154">
        <v>21</v>
      </c>
      <c r="M10" s="154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4"/>
      <c r="S10" s="154" t="s">
        <v>157</v>
      </c>
      <c r="T10" s="154" t="s">
        <v>157</v>
      </c>
      <c r="U10" s="154">
        <v>0.23</v>
      </c>
      <c r="V10" s="154">
        <f t="shared" si="6"/>
        <v>38.86</v>
      </c>
      <c r="W10" s="154"/>
      <c r="X10" s="154" t="s">
        <v>158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159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9">
        <v>3</v>
      </c>
      <c r="B11" s="170" t="s">
        <v>160</v>
      </c>
      <c r="C11" s="177" t="s">
        <v>161</v>
      </c>
      <c r="D11" s="171" t="s">
        <v>156</v>
      </c>
      <c r="E11" s="172">
        <v>133.03375</v>
      </c>
      <c r="F11" s="173"/>
      <c r="G11" s="174">
        <f t="shared" si="0"/>
        <v>0</v>
      </c>
      <c r="H11" s="155"/>
      <c r="I11" s="154">
        <f t="shared" si="1"/>
        <v>0</v>
      </c>
      <c r="J11" s="155"/>
      <c r="K11" s="154">
        <f t="shared" si="2"/>
        <v>0</v>
      </c>
      <c r="L11" s="154">
        <v>21</v>
      </c>
      <c r="M11" s="154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4"/>
      <c r="S11" s="154" t="s">
        <v>157</v>
      </c>
      <c r="T11" s="154" t="s">
        <v>157</v>
      </c>
      <c r="U11" s="154">
        <v>1.0999999999999999E-2</v>
      </c>
      <c r="V11" s="154">
        <f t="shared" si="6"/>
        <v>1.46</v>
      </c>
      <c r="W11" s="154"/>
      <c r="X11" s="154" t="s">
        <v>158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159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9">
        <v>4</v>
      </c>
      <c r="B12" s="170" t="s">
        <v>163</v>
      </c>
      <c r="C12" s="177" t="s">
        <v>164</v>
      </c>
      <c r="D12" s="171" t="s">
        <v>156</v>
      </c>
      <c r="E12" s="172">
        <v>133.03375</v>
      </c>
      <c r="F12" s="173"/>
      <c r="G12" s="174">
        <f t="shared" si="0"/>
        <v>0</v>
      </c>
      <c r="H12" s="155"/>
      <c r="I12" s="154">
        <f t="shared" si="1"/>
        <v>0</v>
      </c>
      <c r="J12" s="155"/>
      <c r="K12" s="154">
        <f t="shared" si="2"/>
        <v>0</v>
      </c>
      <c r="L12" s="154">
        <v>21</v>
      </c>
      <c r="M12" s="154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4"/>
      <c r="S12" s="154" t="s">
        <v>157</v>
      </c>
      <c r="T12" s="154" t="s">
        <v>157</v>
      </c>
      <c r="U12" s="154">
        <v>0.65200000000000002</v>
      </c>
      <c r="V12" s="154">
        <f t="shared" si="6"/>
        <v>86.74</v>
      </c>
      <c r="W12" s="154"/>
      <c r="X12" s="154" t="s">
        <v>158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159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9">
        <v>5</v>
      </c>
      <c r="B13" s="170" t="s">
        <v>165</v>
      </c>
      <c r="C13" s="177" t="s">
        <v>166</v>
      </c>
      <c r="D13" s="171" t="s">
        <v>156</v>
      </c>
      <c r="E13" s="172">
        <v>133.03375</v>
      </c>
      <c r="F13" s="173"/>
      <c r="G13" s="174">
        <f t="shared" si="0"/>
        <v>0</v>
      </c>
      <c r="H13" s="155"/>
      <c r="I13" s="154">
        <f t="shared" si="1"/>
        <v>0</v>
      </c>
      <c r="J13" s="155"/>
      <c r="K13" s="154">
        <f t="shared" si="2"/>
        <v>0</v>
      </c>
      <c r="L13" s="154">
        <v>21</v>
      </c>
      <c r="M13" s="154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4"/>
      <c r="S13" s="154" t="s">
        <v>157</v>
      </c>
      <c r="T13" s="154" t="s">
        <v>157</v>
      </c>
      <c r="U13" s="154">
        <v>8.9999999999999993E-3</v>
      </c>
      <c r="V13" s="154">
        <f t="shared" si="6"/>
        <v>1.2</v>
      </c>
      <c r="W13" s="154"/>
      <c r="X13" s="154" t="s">
        <v>158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159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9">
        <v>6</v>
      </c>
      <c r="B14" s="170" t="s">
        <v>519</v>
      </c>
      <c r="C14" s="177" t="s">
        <v>520</v>
      </c>
      <c r="D14" s="171" t="s">
        <v>156</v>
      </c>
      <c r="E14" s="172">
        <v>196.11824999999999</v>
      </c>
      <c r="F14" s="173"/>
      <c r="G14" s="174">
        <f t="shared" si="0"/>
        <v>0</v>
      </c>
      <c r="H14" s="155"/>
      <c r="I14" s="154">
        <f t="shared" si="1"/>
        <v>0</v>
      </c>
      <c r="J14" s="155"/>
      <c r="K14" s="154">
        <f t="shared" si="2"/>
        <v>0</v>
      </c>
      <c r="L14" s="154">
        <v>21</v>
      </c>
      <c r="M14" s="154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4"/>
      <c r="S14" s="154" t="s">
        <v>157</v>
      </c>
      <c r="T14" s="154" t="s">
        <v>157</v>
      </c>
      <c r="U14" s="154">
        <v>0.20200000000000001</v>
      </c>
      <c r="V14" s="154">
        <f t="shared" si="6"/>
        <v>39.619999999999997</v>
      </c>
      <c r="W14" s="154"/>
      <c r="X14" s="154" t="s">
        <v>158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159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9">
        <v>7</v>
      </c>
      <c r="B15" s="170" t="s">
        <v>521</v>
      </c>
      <c r="C15" s="177" t="s">
        <v>522</v>
      </c>
      <c r="D15" s="171" t="s">
        <v>156</v>
      </c>
      <c r="E15" s="172">
        <v>31.68</v>
      </c>
      <c r="F15" s="173"/>
      <c r="G15" s="174">
        <f t="shared" si="0"/>
        <v>0</v>
      </c>
      <c r="H15" s="155"/>
      <c r="I15" s="154">
        <f t="shared" si="1"/>
        <v>0</v>
      </c>
      <c r="J15" s="155"/>
      <c r="K15" s="154">
        <f t="shared" si="2"/>
        <v>0</v>
      </c>
      <c r="L15" s="154">
        <v>21</v>
      </c>
      <c r="M15" s="154">
        <f t="shared" si="3"/>
        <v>0</v>
      </c>
      <c r="N15" s="154">
        <v>1.7</v>
      </c>
      <c r="O15" s="154">
        <f t="shared" si="4"/>
        <v>53.86</v>
      </c>
      <c r="P15" s="154">
        <v>0</v>
      </c>
      <c r="Q15" s="154">
        <f t="shared" si="5"/>
        <v>0</v>
      </c>
      <c r="R15" s="154"/>
      <c r="S15" s="154" t="s">
        <v>157</v>
      </c>
      <c r="T15" s="154" t="s">
        <v>157</v>
      </c>
      <c r="U15" s="154">
        <v>1.587</v>
      </c>
      <c r="V15" s="154">
        <f t="shared" si="6"/>
        <v>50.28</v>
      </c>
      <c r="W15" s="154"/>
      <c r="X15" s="154" t="s">
        <v>158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159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69">
        <v>8</v>
      </c>
      <c r="B16" s="170" t="s">
        <v>523</v>
      </c>
      <c r="C16" s="177" t="s">
        <v>524</v>
      </c>
      <c r="D16" s="171" t="s">
        <v>172</v>
      </c>
      <c r="E16" s="172">
        <v>12.56</v>
      </c>
      <c r="F16" s="173"/>
      <c r="G16" s="174">
        <f t="shared" si="0"/>
        <v>0</v>
      </c>
      <c r="H16" s="155"/>
      <c r="I16" s="154">
        <f t="shared" si="1"/>
        <v>0</v>
      </c>
      <c r="J16" s="155"/>
      <c r="K16" s="154">
        <f t="shared" si="2"/>
        <v>0</v>
      </c>
      <c r="L16" s="154">
        <v>21</v>
      </c>
      <c r="M16" s="154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4"/>
      <c r="S16" s="154" t="s">
        <v>157</v>
      </c>
      <c r="T16" s="154" t="s">
        <v>157</v>
      </c>
      <c r="U16" s="154">
        <v>1.7999999999999999E-2</v>
      </c>
      <c r="V16" s="154">
        <f t="shared" si="6"/>
        <v>0.23</v>
      </c>
      <c r="W16" s="154"/>
      <c r="X16" s="154" t="s">
        <v>158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159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7" t="s">
        <v>152</v>
      </c>
      <c r="B17" s="158" t="s">
        <v>58</v>
      </c>
      <c r="C17" s="176" t="s">
        <v>59</v>
      </c>
      <c r="D17" s="159"/>
      <c r="E17" s="160"/>
      <c r="F17" s="161"/>
      <c r="G17" s="162">
        <f>SUMIF(AG18:AG18,"&lt;&gt;NOR",G18:G18)</f>
        <v>0</v>
      </c>
      <c r="H17" s="156"/>
      <c r="I17" s="156">
        <f>SUM(I18:I18)</f>
        <v>0</v>
      </c>
      <c r="J17" s="156"/>
      <c r="K17" s="156">
        <f>SUM(K18:K18)</f>
        <v>0</v>
      </c>
      <c r="L17" s="156"/>
      <c r="M17" s="156">
        <f>SUM(M18:M18)</f>
        <v>0</v>
      </c>
      <c r="N17" s="156"/>
      <c r="O17" s="156">
        <f>SUM(O18:O18)</f>
        <v>4.87</v>
      </c>
      <c r="P17" s="156"/>
      <c r="Q17" s="156">
        <f>SUM(Q18:Q18)</f>
        <v>0</v>
      </c>
      <c r="R17" s="156"/>
      <c r="S17" s="156"/>
      <c r="T17" s="156"/>
      <c r="U17" s="156"/>
      <c r="V17" s="156">
        <f>SUM(V18:V18)</f>
        <v>2.42</v>
      </c>
      <c r="W17" s="156"/>
      <c r="X17" s="156"/>
      <c r="AG17" t="s">
        <v>153</v>
      </c>
    </row>
    <row r="18" spans="1:60" outlineLevel="1" x14ac:dyDescent="0.2">
      <c r="A18" s="169">
        <v>9</v>
      </c>
      <c r="B18" s="170" t="s">
        <v>525</v>
      </c>
      <c r="C18" s="177" t="s">
        <v>526</v>
      </c>
      <c r="D18" s="171" t="s">
        <v>156</v>
      </c>
      <c r="E18" s="172">
        <v>2.512</v>
      </c>
      <c r="F18" s="173"/>
      <c r="G18" s="174">
        <f>ROUND(E18*F18,2)</f>
        <v>0</v>
      </c>
      <c r="H18" s="155"/>
      <c r="I18" s="154">
        <f>ROUND(E18*H18,2)</f>
        <v>0</v>
      </c>
      <c r="J18" s="155"/>
      <c r="K18" s="154">
        <f>ROUND(E18*J18,2)</f>
        <v>0</v>
      </c>
      <c r="L18" s="154">
        <v>21</v>
      </c>
      <c r="M18" s="154">
        <f>G18*(1+L18/100)</f>
        <v>0</v>
      </c>
      <c r="N18" s="154">
        <v>1.9397</v>
      </c>
      <c r="O18" s="154">
        <f>ROUND(E18*N18,2)</f>
        <v>4.87</v>
      </c>
      <c r="P18" s="154">
        <v>0</v>
      </c>
      <c r="Q18" s="154">
        <f>ROUND(E18*P18,2)</f>
        <v>0</v>
      </c>
      <c r="R18" s="154"/>
      <c r="S18" s="154" t="s">
        <v>157</v>
      </c>
      <c r="T18" s="154" t="s">
        <v>157</v>
      </c>
      <c r="U18" s="154">
        <v>0.96499999999999997</v>
      </c>
      <c r="V18" s="154">
        <f>ROUND(E18*U18,2)</f>
        <v>2.42</v>
      </c>
      <c r="W18" s="154"/>
      <c r="X18" s="154" t="s">
        <v>158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162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57" t="s">
        <v>152</v>
      </c>
      <c r="B19" s="158" t="s">
        <v>64</v>
      </c>
      <c r="C19" s="176" t="s">
        <v>65</v>
      </c>
      <c r="D19" s="159"/>
      <c r="E19" s="160"/>
      <c r="F19" s="161"/>
      <c r="G19" s="162">
        <f>SUMIF(AG20:AG20,"&lt;&gt;NOR",G20:G20)</f>
        <v>0</v>
      </c>
      <c r="H19" s="156"/>
      <c r="I19" s="156">
        <f>SUM(I20:I20)</f>
        <v>0</v>
      </c>
      <c r="J19" s="156"/>
      <c r="K19" s="156">
        <f>SUM(K20:K20)</f>
        <v>0</v>
      </c>
      <c r="L19" s="156"/>
      <c r="M19" s="156">
        <f>SUM(M20:M20)</f>
        <v>0</v>
      </c>
      <c r="N19" s="156"/>
      <c r="O19" s="156">
        <f>SUM(O20:O20)</f>
        <v>0</v>
      </c>
      <c r="P19" s="156"/>
      <c r="Q19" s="156">
        <f>SUM(Q20:Q20)</f>
        <v>0</v>
      </c>
      <c r="R19" s="156"/>
      <c r="S19" s="156"/>
      <c r="T19" s="156"/>
      <c r="U19" s="156"/>
      <c r="V19" s="156">
        <f>SUM(V20:V20)</f>
        <v>0</v>
      </c>
      <c r="W19" s="156"/>
      <c r="X19" s="156"/>
      <c r="AG19" t="s">
        <v>153</v>
      </c>
    </row>
    <row r="20" spans="1:60" ht="22.5" outlineLevel="1" x14ac:dyDescent="0.2">
      <c r="A20" s="169">
        <v>10</v>
      </c>
      <c r="B20" s="170" t="s">
        <v>527</v>
      </c>
      <c r="C20" s="177" t="s">
        <v>528</v>
      </c>
      <c r="D20" s="171" t="s">
        <v>373</v>
      </c>
      <c r="E20" s="172">
        <v>1</v>
      </c>
      <c r="F20" s="173"/>
      <c r="G20" s="174">
        <f>ROUND(E20*F20,2)</f>
        <v>0</v>
      </c>
      <c r="H20" s="155"/>
      <c r="I20" s="154">
        <f>ROUND(E20*H20,2)</f>
        <v>0</v>
      </c>
      <c r="J20" s="155"/>
      <c r="K20" s="154">
        <f>ROUND(E20*J20,2)</f>
        <v>0</v>
      </c>
      <c r="L20" s="154">
        <v>21</v>
      </c>
      <c r="M20" s="154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4"/>
      <c r="S20" s="154" t="s">
        <v>255</v>
      </c>
      <c r="T20" s="154" t="s">
        <v>477</v>
      </c>
      <c r="U20" s="154">
        <v>0</v>
      </c>
      <c r="V20" s="154">
        <f>ROUND(E20*U20,2)</f>
        <v>0</v>
      </c>
      <c r="W20" s="154"/>
      <c r="X20" s="154" t="s">
        <v>158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159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57" t="s">
        <v>152</v>
      </c>
      <c r="B21" s="158" t="s">
        <v>66</v>
      </c>
      <c r="C21" s="176" t="s">
        <v>67</v>
      </c>
      <c r="D21" s="159"/>
      <c r="E21" s="160"/>
      <c r="F21" s="161"/>
      <c r="G21" s="162">
        <f>SUMIF(AG22:AG22,"&lt;&gt;NOR",G22:G22)</f>
        <v>0</v>
      </c>
      <c r="H21" s="156"/>
      <c r="I21" s="156">
        <f>SUM(I22:I22)</f>
        <v>0</v>
      </c>
      <c r="J21" s="156"/>
      <c r="K21" s="156">
        <f>SUM(K22:K22)</f>
        <v>0</v>
      </c>
      <c r="L21" s="156"/>
      <c r="M21" s="156">
        <f>SUM(M22:M22)</f>
        <v>0</v>
      </c>
      <c r="N21" s="156"/>
      <c r="O21" s="156">
        <f>SUM(O22:O22)</f>
        <v>19.97</v>
      </c>
      <c r="P21" s="156"/>
      <c r="Q21" s="156">
        <f>SUM(Q22:Q22)</f>
        <v>0</v>
      </c>
      <c r="R21" s="156"/>
      <c r="S21" s="156"/>
      <c r="T21" s="156"/>
      <c r="U21" s="156"/>
      <c r="V21" s="156">
        <f>SUM(V22:V22)</f>
        <v>17.899999999999999</v>
      </c>
      <c r="W21" s="156"/>
      <c r="X21" s="156"/>
      <c r="AG21" t="s">
        <v>153</v>
      </c>
    </row>
    <row r="22" spans="1:60" outlineLevel="1" x14ac:dyDescent="0.2">
      <c r="A22" s="169">
        <v>11</v>
      </c>
      <c r="B22" s="170" t="s">
        <v>529</v>
      </c>
      <c r="C22" s="177" t="s">
        <v>530</v>
      </c>
      <c r="D22" s="171" t="s">
        <v>156</v>
      </c>
      <c r="E22" s="172">
        <v>10.56</v>
      </c>
      <c r="F22" s="173"/>
      <c r="G22" s="174">
        <f>ROUND(E22*F22,2)</f>
        <v>0</v>
      </c>
      <c r="H22" s="155"/>
      <c r="I22" s="154">
        <f>ROUND(E22*H22,2)</f>
        <v>0</v>
      </c>
      <c r="J22" s="155"/>
      <c r="K22" s="154">
        <f>ROUND(E22*J22,2)</f>
        <v>0</v>
      </c>
      <c r="L22" s="154">
        <v>21</v>
      </c>
      <c r="M22" s="154">
        <f>G22*(1+L22/100)</f>
        <v>0</v>
      </c>
      <c r="N22" s="154">
        <v>1.8907700000000001</v>
      </c>
      <c r="O22" s="154">
        <f>ROUND(E22*N22,2)</f>
        <v>19.97</v>
      </c>
      <c r="P22" s="154">
        <v>0</v>
      </c>
      <c r="Q22" s="154">
        <f>ROUND(E22*P22,2)</f>
        <v>0</v>
      </c>
      <c r="R22" s="154"/>
      <c r="S22" s="154" t="s">
        <v>157</v>
      </c>
      <c r="T22" s="154" t="s">
        <v>157</v>
      </c>
      <c r="U22" s="154">
        <v>1.6950000000000001</v>
      </c>
      <c r="V22" s="154">
        <f>ROUND(E22*U22,2)</f>
        <v>17.899999999999999</v>
      </c>
      <c r="W22" s="154"/>
      <c r="X22" s="154" t="s">
        <v>158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159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">
      <c r="A23" s="157" t="s">
        <v>152</v>
      </c>
      <c r="B23" s="158" t="s">
        <v>72</v>
      </c>
      <c r="C23" s="176" t="s">
        <v>73</v>
      </c>
      <c r="D23" s="159"/>
      <c r="E23" s="160"/>
      <c r="F23" s="161"/>
      <c r="G23" s="162">
        <f>SUMIF(AG24:AG24,"&lt;&gt;NOR",G24:G24)</f>
        <v>0</v>
      </c>
      <c r="H23" s="156"/>
      <c r="I23" s="156">
        <f>SUM(I24:I24)</f>
        <v>0</v>
      </c>
      <c r="J23" s="156"/>
      <c r="K23" s="156">
        <f>SUM(K24:K24)</f>
        <v>0</v>
      </c>
      <c r="L23" s="156"/>
      <c r="M23" s="156">
        <f>SUM(M24:M24)</f>
        <v>0</v>
      </c>
      <c r="N23" s="156"/>
      <c r="O23" s="156">
        <f>SUM(O24:O24)</f>
        <v>3.17</v>
      </c>
      <c r="P23" s="156"/>
      <c r="Q23" s="156">
        <f>SUM(Q24:Q24)</f>
        <v>0</v>
      </c>
      <c r="R23" s="156"/>
      <c r="S23" s="156"/>
      <c r="T23" s="156"/>
      <c r="U23" s="156"/>
      <c r="V23" s="156">
        <f>SUM(V24:V24)</f>
        <v>4.04</v>
      </c>
      <c r="W23" s="156"/>
      <c r="X23" s="156"/>
      <c r="AG23" t="s">
        <v>153</v>
      </c>
    </row>
    <row r="24" spans="1:60" outlineLevel="1" x14ac:dyDescent="0.2">
      <c r="A24" s="169">
        <v>12</v>
      </c>
      <c r="B24" s="170" t="s">
        <v>531</v>
      </c>
      <c r="C24" s="177" t="s">
        <v>532</v>
      </c>
      <c r="D24" s="171" t="s">
        <v>156</v>
      </c>
      <c r="E24" s="172">
        <v>1.256</v>
      </c>
      <c r="F24" s="173"/>
      <c r="G24" s="174">
        <f>ROUND(E24*F24,2)</f>
        <v>0</v>
      </c>
      <c r="H24" s="155"/>
      <c r="I24" s="154">
        <f>ROUND(E24*H24,2)</f>
        <v>0</v>
      </c>
      <c r="J24" s="155"/>
      <c r="K24" s="154">
        <f>ROUND(E24*J24,2)</f>
        <v>0</v>
      </c>
      <c r="L24" s="154">
        <v>21</v>
      </c>
      <c r="M24" s="154">
        <f>G24*(1+L24/100)</f>
        <v>0</v>
      </c>
      <c r="N24" s="154">
        <v>2.5249999999999999</v>
      </c>
      <c r="O24" s="154">
        <f>ROUND(E24*N24,2)</f>
        <v>3.17</v>
      </c>
      <c r="P24" s="154">
        <v>0</v>
      </c>
      <c r="Q24" s="154">
        <f>ROUND(E24*P24,2)</f>
        <v>0</v>
      </c>
      <c r="R24" s="154"/>
      <c r="S24" s="154" t="s">
        <v>157</v>
      </c>
      <c r="T24" s="154" t="s">
        <v>157</v>
      </c>
      <c r="U24" s="154">
        <v>3.2130000000000001</v>
      </c>
      <c r="V24" s="154">
        <f>ROUND(E24*U24,2)</f>
        <v>4.04</v>
      </c>
      <c r="W24" s="154"/>
      <c r="X24" s="154" t="s">
        <v>158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159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">
      <c r="A25" s="157" t="s">
        <v>152</v>
      </c>
      <c r="B25" s="158" t="s">
        <v>76</v>
      </c>
      <c r="C25" s="176" t="s">
        <v>77</v>
      </c>
      <c r="D25" s="159"/>
      <c r="E25" s="160"/>
      <c r="F25" s="161"/>
      <c r="G25" s="162">
        <f>SUMIF(AG26:AG47,"&lt;&gt;NOR",G26:G47)</f>
        <v>0</v>
      </c>
      <c r="H25" s="156"/>
      <c r="I25" s="156">
        <f>SUM(I26:I47)</f>
        <v>0</v>
      </c>
      <c r="J25" s="156"/>
      <c r="K25" s="156">
        <f>SUM(K26:K47)</f>
        <v>0</v>
      </c>
      <c r="L25" s="156"/>
      <c r="M25" s="156">
        <f>SUM(M26:M47)</f>
        <v>0</v>
      </c>
      <c r="N25" s="156"/>
      <c r="O25" s="156">
        <f>SUM(O26:O47)</f>
        <v>132.65999999999994</v>
      </c>
      <c r="P25" s="156"/>
      <c r="Q25" s="156">
        <f>SUM(Q26:Q47)</f>
        <v>0</v>
      </c>
      <c r="R25" s="156"/>
      <c r="S25" s="156"/>
      <c r="T25" s="156"/>
      <c r="U25" s="156"/>
      <c r="V25" s="156">
        <f>SUM(V26:V47)</f>
        <v>122.53999999999998</v>
      </c>
      <c r="W25" s="156"/>
      <c r="X25" s="156"/>
      <c r="AG25" t="s">
        <v>153</v>
      </c>
    </row>
    <row r="26" spans="1:60" ht="22.5" outlineLevel="1" x14ac:dyDescent="0.2">
      <c r="A26" s="169">
        <v>13</v>
      </c>
      <c r="B26" s="170" t="s">
        <v>533</v>
      </c>
      <c r="C26" s="177" t="s">
        <v>534</v>
      </c>
      <c r="D26" s="171" t="s">
        <v>156</v>
      </c>
      <c r="E26" s="172">
        <v>80</v>
      </c>
      <c r="F26" s="173"/>
      <c r="G26" s="174">
        <f t="shared" ref="G26:G47" si="7">ROUND(E26*F26,2)</f>
        <v>0</v>
      </c>
      <c r="H26" s="155"/>
      <c r="I26" s="154">
        <f t="shared" ref="I26:I47" si="8">ROUND(E26*H26,2)</f>
        <v>0</v>
      </c>
      <c r="J26" s="155"/>
      <c r="K26" s="154">
        <f t="shared" ref="K26:K47" si="9">ROUND(E26*J26,2)</f>
        <v>0</v>
      </c>
      <c r="L26" s="154">
        <v>21</v>
      </c>
      <c r="M26" s="154">
        <f t="shared" ref="M26:M47" si="10">G26*(1+L26/100)</f>
        <v>0</v>
      </c>
      <c r="N26" s="154">
        <v>1.63</v>
      </c>
      <c r="O26" s="154">
        <f t="shared" ref="O26:O47" si="11">ROUND(E26*N26,2)</f>
        <v>130.4</v>
      </c>
      <c r="P26" s="154">
        <v>0</v>
      </c>
      <c r="Q26" s="154">
        <f t="shared" ref="Q26:Q47" si="12">ROUND(E26*P26,2)</f>
        <v>0</v>
      </c>
      <c r="R26" s="154"/>
      <c r="S26" s="154" t="s">
        <v>157</v>
      </c>
      <c r="T26" s="154" t="s">
        <v>157</v>
      </c>
      <c r="U26" s="154">
        <v>0.92</v>
      </c>
      <c r="V26" s="154">
        <f t="shared" ref="V26:V47" si="13">ROUND(E26*U26,2)</f>
        <v>73.599999999999994</v>
      </c>
      <c r="W26" s="154"/>
      <c r="X26" s="154" t="s">
        <v>158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159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9">
        <v>14</v>
      </c>
      <c r="B27" s="170" t="s">
        <v>535</v>
      </c>
      <c r="C27" s="177" t="s">
        <v>536</v>
      </c>
      <c r="D27" s="171" t="s">
        <v>172</v>
      </c>
      <c r="E27" s="172">
        <v>163.19999999999999</v>
      </c>
      <c r="F27" s="173"/>
      <c r="G27" s="174">
        <f t="shared" si="7"/>
        <v>0</v>
      </c>
      <c r="H27" s="155"/>
      <c r="I27" s="154">
        <f t="shared" si="8"/>
        <v>0</v>
      </c>
      <c r="J27" s="155"/>
      <c r="K27" s="154">
        <f t="shared" si="9"/>
        <v>0</v>
      </c>
      <c r="L27" s="154">
        <v>21</v>
      </c>
      <c r="M27" s="154">
        <f t="shared" si="10"/>
        <v>0</v>
      </c>
      <c r="N27" s="154">
        <v>1.8000000000000001E-4</v>
      </c>
      <c r="O27" s="154">
        <f t="shared" si="11"/>
        <v>0.03</v>
      </c>
      <c r="P27" s="154">
        <v>0</v>
      </c>
      <c r="Q27" s="154">
        <f t="shared" si="12"/>
        <v>0</v>
      </c>
      <c r="R27" s="154"/>
      <c r="S27" s="154" t="s">
        <v>157</v>
      </c>
      <c r="T27" s="154" t="s">
        <v>157</v>
      </c>
      <c r="U27" s="154">
        <v>7.4999999999999997E-2</v>
      </c>
      <c r="V27" s="154">
        <f t="shared" si="13"/>
        <v>12.24</v>
      </c>
      <c r="W27" s="154"/>
      <c r="X27" s="154" t="s">
        <v>158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159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69">
        <v>15</v>
      </c>
      <c r="B28" s="170" t="s">
        <v>537</v>
      </c>
      <c r="C28" s="177" t="s">
        <v>538</v>
      </c>
      <c r="D28" s="171" t="s">
        <v>202</v>
      </c>
      <c r="E28" s="172">
        <v>44</v>
      </c>
      <c r="F28" s="173"/>
      <c r="G28" s="174">
        <f t="shared" si="7"/>
        <v>0</v>
      </c>
      <c r="H28" s="155"/>
      <c r="I28" s="154">
        <f t="shared" si="8"/>
        <v>0</v>
      </c>
      <c r="J28" s="155"/>
      <c r="K28" s="154">
        <f t="shared" si="9"/>
        <v>0</v>
      </c>
      <c r="L28" s="154">
        <v>21</v>
      </c>
      <c r="M28" s="154">
        <f t="shared" si="10"/>
        <v>0</v>
      </c>
      <c r="N28" s="154">
        <v>2.2000000000000001E-3</v>
      </c>
      <c r="O28" s="154">
        <f t="shared" si="11"/>
        <v>0.1</v>
      </c>
      <c r="P28" s="154">
        <v>0</v>
      </c>
      <c r="Q28" s="154">
        <f t="shared" si="12"/>
        <v>0</v>
      </c>
      <c r="R28" s="154"/>
      <c r="S28" s="154" t="s">
        <v>157</v>
      </c>
      <c r="T28" s="154" t="s">
        <v>157</v>
      </c>
      <c r="U28" s="154">
        <v>6.6000000000000003E-2</v>
      </c>
      <c r="V28" s="154">
        <f t="shared" si="13"/>
        <v>2.9</v>
      </c>
      <c r="W28" s="154"/>
      <c r="X28" s="154" t="s">
        <v>158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159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69">
        <v>16</v>
      </c>
      <c r="B29" s="170" t="s">
        <v>539</v>
      </c>
      <c r="C29" s="177" t="s">
        <v>540</v>
      </c>
      <c r="D29" s="171" t="s">
        <v>202</v>
      </c>
      <c r="E29" s="172">
        <v>67.599999999999994</v>
      </c>
      <c r="F29" s="173"/>
      <c r="G29" s="174">
        <f t="shared" si="7"/>
        <v>0</v>
      </c>
      <c r="H29" s="155"/>
      <c r="I29" s="154">
        <f t="shared" si="8"/>
        <v>0</v>
      </c>
      <c r="J29" s="155"/>
      <c r="K29" s="154">
        <f t="shared" si="9"/>
        <v>0</v>
      </c>
      <c r="L29" s="154">
        <v>21</v>
      </c>
      <c r="M29" s="154">
        <f t="shared" si="10"/>
        <v>0</v>
      </c>
      <c r="N29" s="154">
        <v>3.3899999999999998E-3</v>
      </c>
      <c r="O29" s="154">
        <f t="shared" si="11"/>
        <v>0.23</v>
      </c>
      <c r="P29" s="154">
        <v>0</v>
      </c>
      <c r="Q29" s="154">
        <f t="shared" si="12"/>
        <v>0</v>
      </c>
      <c r="R29" s="154"/>
      <c r="S29" s="154" t="s">
        <v>157</v>
      </c>
      <c r="T29" s="154" t="s">
        <v>157</v>
      </c>
      <c r="U29" s="154">
        <v>0.08</v>
      </c>
      <c r="V29" s="154">
        <f t="shared" si="13"/>
        <v>5.41</v>
      </c>
      <c r="W29" s="154"/>
      <c r="X29" s="154" t="s">
        <v>158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159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1" x14ac:dyDescent="0.2">
      <c r="A30" s="169">
        <v>17</v>
      </c>
      <c r="B30" s="170" t="s">
        <v>541</v>
      </c>
      <c r="C30" s="177" t="s">
        <v>542</v>
      </c>
      <c r="D30" s="171" t="s">
        <v>202</v>
      </c>
      <c r="E30" s="172">
        <v>56</v>
      </c>
      <c r="F30" s="173"/>
      <c r="G30" s="174">
        <f t="shared" si="7"/>
        <v>0</v>
      </c>
      <c r="H30" s="155"/>
      <c r="I30" s="154">
        <f t="shared" si="8"/>
        <v>0</v>
      </c>
      <c r="J30" s="155"/>
      <c r="K30" s="154">
        <f t="shared" si="9"/>
        <v>0</v>
      </c>
      <c r="L30" s="154">
        <v>21</v>
      </c>
      <c r="M30" s="154">
        <f t="shared" si="10"/>
        <v>0</v>
      </c>
      <c r="N30" s="154">
        <v>1.2149999999999999E-2</v>
      </c>
      <c r="O30" s="154">
        <f t="shared" si="11"/>
        <v>0.68</v>
      </c>
      <c r="P30" s="154">
        <v>0</v>
      </c>
      <c r="Q30" s="154">
        <f t="shared" si="12"/>
        <v>0</v>
      </c>
      <c r="R30" s="154"/>
      <c r="S30" s="154" t="s">
        <v>157</v>
      </c>
      <c r="T30" s="154" t="s">
        <v>157</v>
      </c>
      <c r="U30" s="154">
        <v>9.7000000000000003E-2</v>
      </c>
      <c r="V30" s="154">
        <f t="shared" si="13"/>
        <v>5.43</v>
      </c>
      <c r="W30" s="154"/>
      <c r="X30" s="154" t="s">
        <v>158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159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69">
        <v>18</v>
      </c>
      <c r="B31" s="170" t="s">
        <v>543</v>
      </c>
      <c r="C31" s="177" t="s">
        <v>544</v>
      </c>
      <c r="D31" s="171" t="s">
        <v>202</v>
      </c>
      <c r="E31" s="172">
        <v>45.5</v>
      </c>
      <c r="F31" s="173"/>
      <c r="G31" s="174">
        <f t="shared" si="7"/>
        <v>0</v>
      </c>
      <c r="H31" s="155"/>
      <c r="I31" s="154">
        <f t="shared" si="8"/>
        <v>0</v>
      </c>
      <c r="J31" s="155"/>
      <c r="K31" s="154">
        <f t="shared" si="9"/>
        <v>0</v>
      </c>
      <c r="L31" s="154">
        <v>21</v>
      </c>
      <c r="M31" s="154">
        <f t="shared" si="10"/>
        <v>0</v>
      </c>
      <c r="N31" s="154">
        <v>1.6100000000000001E-3</v>
      </c>
      <c r="O31" s="154">
        <f t="shared" si="11"/>
        <v>7.0000000000000007E-2</v>
      </c>
      <c r="P31" s="154">
        <v>0</v>
      </c>
      <c r="Q31" s="154">
        <f t="shared" si="12"/>
        <v>0</v>
      </c>
      <c r="R31" s="154"/>
      <c r="S31" s="154" t="s">
        <v>157</v>
      </c>
      <c r="T31" s="154" t="s">
        <v>157</v>
      </c>
      <c r="U31" s="154">
        <v>6.6000000000000003E-2</v>
      </c>
      <c r="V31" s="154">
        <f t="shared" si="13"/>
        <v>3</v>
      </c>
      <c r="W31" s="154"/>
      <c r="X31" s="154" t="s">
        <v>158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159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9">
        <v>19</v>
      </c>
      <c r="B32" s="170" t="s">
        <v>545</v>
      </c>
      <c r="C32" s="177" t="s">
        <v>546</v>
      </c>
      <c r="D32" s="171" t="s">
        <v>181</v>
      </c>
      <c r="E32" s="172">
        <v>9</v>
      </c>
      <c r="F32" s="173"/>
      <c r="G32" s="174">
        <f t="shared" si="7"/>
        <v>0</v>
      </c>
      <c r="H32" s="155"/>
      <c r="I32" s="154">
        <f t="shared" si="8"/>
        <v>0</v>
      </c>
      <c r="J32" s="155"/>
      <c r="K32" s="154">
        <f t="shared" si="9"/>
        <v>0</v>
      </c>
      <c r="L32" s="154">
        <v>21</v>
      </c>
      <c r="M32" s="154">
        <f t="shared" si="10"/>
        <v>0</v>
      </c>
      <c r="N32" s="154">
        <v>3.0000000000000001E-5</v>
      </c>
      <c r="O32" s="154">
        <f t="shared" si="11"/>
        <v>0</v>
      </c>
      <c r="P32" s="154">
        <v>0</v>
      </c>
      <c r="Q32" s="154">
        <f t="shared" si="12"/>
        <v>0</v>
      </c>
      <c r="R32" s="154"/>
      <c r="S32" s="154" t="s">
        <v>157</v>
      </c>
      <c r="T32" s="154" t="s">
        <v>157</v>
      </c>
      <c r="U32" s="154">
        <v>0.33</v>
      </c>
      <c r="V32" s="154">
        <f t="shared" si="13"/>
        <v>2.97</v>
      </c>
      <c r="W32" s="154"/>
      <c r="X32" s="154" t="s">
        <v>158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159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9">
        <v>20</v>
      </c>
      <c r="B33" s="170" t="s">
        <v>547</v>
      </c>
      <c r="C33" s="177" t="s">
        <v>548</v>
      </c>
      <c r="D33" s="171" t="s">
        <v>181</v>
      </c>
      <c r="E33" s="172">
        <v>2</v>
      </c>
      <c r="F33" s="173"/>
      <c r="G33" s="174">
        <f t="shared" si="7"/>
        <v>0</v>
      </c>
      <c r="H33" s="155"/>
      <c r="I33" s="154">
        <f t="shared" si="8"/>
        <v>0</v>
      </c>
      <c r="J33" s="155"/>
      <c r="K33" s="154">
        <f t="shared" si="9"/>
        <v>0</v>
      </c>
      <c r="L33" s="154">
        <v>21</v>
      </c>
      <c r="M33" s="154">
        <f t="shared" si="10"/>
        <v>0</v>
      </c>
      <c r="N33" s="154">
        <v>5.0000000000000002E-5</v>
      </c>
      <c r="O33" s="154">
        <f t="shared" si="11"/>
        <v>0</v>
      </c>
      <c r="P33" s="154">
        <v>0</v>
      </c>
      <c r="Q33" s="154">
        <f t="shared" si="12"/>
        <v>0</v>
      </c>
      <c r="R33" s="154"/>
      <c r="S33" s="154" t="s">
        <v>157</v>
      </c>
      <c r="T33" s="154" t="s">
        <v>157</v>
      </c>
      <c r="U33" s="154">
        <v>0.42</v>
      </c>
      <c r="V33" s="154">
        <f t="shared" si="13"/>
        <v>0.84</v>
      </c>
      <c r="W33" s="154"/>
      <c r="X33" s="154" t="s">
        <v>158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159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9">
        <v>21</v>
      </c>
      <c r="B34" s="170" t="s">
        <v>549</v>
      </c>
      <c r="C34" s="177" t="s">
        <v>550</v>
      </c>
      <c r="D34" s="171" t="s">
        <v>181</v>
      </c>
      <c r="E34" s="172">
        <v>41</v>
      </c>
      <c r="F34" s="173"/>
      <c r="G34" s="174">
        <f t="shared" si="7"/>
        <v>0</v>
      </c>
      <c r="H34" s="155"/>
      <c r="I34" s="154">
        <f t="shared" si="8"/>
        <v>0</v>
      </c>
      <c r="J34" s="155"/>
      <c r="K34" s="154">
        <f t="shared" si="9"/>
        <v>0</v>
      </c>
      <c r="L34" s="154">
        <v>21</v>
      </c>
      <c r="M34" s="154">
        <f t="shared" si="10"/>
        <v>0</v>
      </c>
      <c r="N34" s="154">
        <v>1.0000000000000001E-5</v>
      </c>
      <c r="O34" s="154">
        <f t="shared" si="11"/>
        <v>0</v>
      </c>
      <c r="P34" s="154">
        <v>0</v>
      </c>
      <c r="Q34" s="154">
        <f t="shared" si="12"/>
        <v>0</v>
      </c>
      <c r="R34" s="154"/>
      <c r="S34" s="154" t="s">
        <v>157</v>
      </c>
      <c r="T34" s="154" t="s">
        <v>157</v>
      </c>
      <c r="U34" s="154">
        <v>0.17599999999999999</v>
      </c>
      <c r="V34" s="154">
        <f t="shared" si="13"/>
        <v>7.22</v>
      </c>
      <c r="W34" s="154"/>
      <c r="X34" s="154" t="s">
        <v>158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159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69">
        <v>22</v>
      </c>
      <c r="B35" s="170" t="s">
        <v>551</v>
      </c>
      <c r="C35" s="177" t="s">
        <v>552</v>
      </c>
      <c r="D35" s="171" t="s">
        <v>181</v>
      </c>
      <c r="E35" s="172">
        <v>4</v>
      </c>
      <c r="F35" s="173"/>
      <c r="G35" s="174">
        <f t="shared" si="7"/>
        <v>0</v>
      </c>
      <c r="H35" s="155"/>
      <c r="I35" s="154">
        <f t="shared" si="8"/>
        <v>0</v>
      </c>
      <c r="J35" s="155"/>
      <c r="K35" s="154">
        <f t="shared" si="9"/>
        <v>0</v>
      </c>
      <c r="L35" s="154">
        <v>21</v>
      </c>
      <c r="M35" s="154">
        <f t="shared" si="10"/>
        <v>0</v>
      </c>
      <c r="N35" s="154">
        <v>2.0000000000000002E-5</v>
      </c>
      <c r="O35" s="154">
        <f t="shared" si="11"/>
        <v>0</v>
      </c>
      <c r="P35" s="154">
        <v>0</v>
      </c>
      <c r="Q35" s="154">
        <f t="shared" si="12"/>
        <v>0</v>
      </c>
      <c r="R35" s="154"/>
      <c r="S35" s="154" t="s">
        <v>157</v>
      </c>
      <c r="T35" s="154" t="s">
        <v>157</v>
      </c>
      <c r="U35" s="154">
        <v>0.20599999999999999</v>
      </c>
      <c r="V35" s="154">
        <f t="shared" si="13"/>
        <v>0.82</v>
      </c>
      <c r="W35" s="154"/>
      <c r="X35" s="154" t="s">
        <v>158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159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69">
        <v>23</v>
      </c>
      <c r="B36" s="170" t="s">
        <v>553</v>
      </c>
      <c r="C36" s="177" t="s">
        <v>554</v>
      </c>
      <c r="D36" s="171" t="s">
        <v>181</v>
      </c>
      <c r="E36" s="172">
        <v>6</v>
      </c>
      <c r="F36" s="173"/>
      <c r="G36" s="174">
        <f t="shared" si="7"/>
        <v>0</v>
      </c>
      <c r="H36" s="155"/>
      <c r="I36" s="154">
        <f t="shared" si="8"/>
        <v>0</v>
      </c>
      <c r="J36" s="155"/>
      <c r="K36" s="154">
        <f t="shared" si="9"/>
        <v>0</v>
      </c>
      <c r="L36" s="154">
        <v>21</v>
      </c>
      <c r="M36" s="154">
        <f t="shared" si="10"/>
        <v>0</v>
      </c>
      <c r="N36" s="154">
        <v>3.0000000000000001E-5</v>
      </c>
      <c r="O36" s="154">
        <f t="shared" si="11"/>
        <v>0</v>
      </c>
      <c r="P36" s="154">
        <v>0</v>
      </c>
      <c r="Q36" s="154">
        <f t="shared" si="12"/>
        <v>0</v>
      </c>
      <c r="R36" s="154"/>
      <c r="S36" s="154" t="s">
        <v>157</v>
      </c>
      <c r="T36" s="154" t="s">
        <v>157</v>
      </c>
      <c r="U36" s="154">
        <v>0.26900000000000002</v>
      </c>
      <c r="V36" s="154">
        <f t="shared" si="13"/>
        <v>1.61</v>
      </c>
      <c r="W36" s="154"/>
      <c r="X36" s="154" t="s">
        <v>158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159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69">
        <v>24</v>
      </c>
      <c r="B37" s="170" t="s">
        <v>555</v>
      </c>
      <c r="C37" s="177" t="s">
        <v>556</v>
      </c>
      <c r="D37" s="171" t="s">
        <v>181</v>
      </c>
      <c r="E37" s="172">
        <v>13</v>
      </c>
      <c r="F37" s="173"/>
      <c r="G37" s="174">
        <f t="shared" si="7"/>
        <v>0</v>
      </c>
      <c r="H37" s="155"/>
      <c r="I37" s="154">
        <f t="shared" si="8"/>
        <v>0</v>
      </c>
      <c r="J37" s="155"/>
      <c r="K37" s="154">
        <f t="shared" si="9"/>
        <v>0</v>
      </c>
      <c r="L37" s="154">
        <v>21</v>
      </c>
      <c r="M37" s="154">
        <f t="shared" si="10"/>
        <v>0</v>
      </c>
      <c r="N37" s="154">
        <v>8.3799999999999999E-2</v>
      </c>
      <c r="O37" s="154">
        <f t="shared" si="11"/>
        <v>1.0900000000000001</v>
      </c>
      <c r="P37" s="154">
        <v>0</v>
      </c>
      <c r="Q37" s="154">
        <f t="shared" si="12"/>
        <v>0</v>
      </c>
      <c r="R37" s="154"/>
      <c r="S37" s="154" t="s">
        <v>157</v>
      </c>
      <c r="T37" s="154" t="s">
        <v>157</v>
      </c>
      <c r="U37" s="154">
        <v>0.5</v>
      </c>
      <c r="V37" s="154">
        <f t="shared" si="13"/>
        <v>6.5</v>
      </c>
      <c r="W37" s="154"/>
      <c r="X37" s="154" t="s">
        <v>158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159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9">
        <v>25</v>
      </c>
      <c r="B38" s="170" t="s">
        <v>557</v>
      </c>
      <c r="C38" s="177" t="s">
        <v>558</v>
      </c>
      <c r="D38" s="171" t="s">
        <v>181</v>
      </c>
      <c r="E38" s="172">
        <v>39</v>
      </c>
      <c r="F38" s="173"/>
      <c r="G38" s="174">
        <f t="shared" si="7"/>
        <v>0</v>
      </c>
      <c r="H38" s="155"/>
      <c r="I38" s="154">
        <f t="shared" si="8"/>
        <v>0</v>
      </c>
      <c r="J38" s="155"/>
      <c r="K38" s="154">
        <f t="shared" si="9"/>
        <v>0</v>
      </c>
      <c r="L38" s="154">
        <v>21</v>
      </c>
      <c r="M38" s="154">
        <f t="shared" si="10"/>
        <v>0</v>
      </c>
      <c r="N38" s="154">
        <v>3.8000000000000002E-4</v>
      </c>
      <c r="O38" s="154">
        <f t="shared" si="11"/>
        <v>0.01</v>
      </c>
      <c r="P38" s="154">
        <v>0</v>
      </c>
      <c r="Q38" s="154">
        <f t="shared" si="12"/>
        <v>0</v>
      </c>
      <c r="R38" s="154" t="s">
        <v>240</v>
      </c>
      <c r="S38" s="154" t="s">
        <v>157</v>
      </c>
      <c r="T38" s="154" t="s">
        <v>157</v>
      </c>
      <c r="U38" s="154">
        <v>0</v>
      </c>
      <c r="V38" s="154">
        <f t="shared" si="13"/>
        <v>0</v>
      </c>
      <c r="W38" s="154"/>
      <c r="X38" s="154" t="s">
        <v>241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242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69">
        <v>26</v>
      </c>
      <c r="B39" s="170" t="s">
        <v>559</v>
      </c>
      <c r="C39" s="177" t="s">
        <v>560</v>
      </c>
      <c r="D39" s="171" t="s">
        <v>181</v>
      </c>
      <c r="E39" s="172">
        <v>2</v>
      </c>
      <c r="F39" s="173"/>
      <c r="G39" s="174">
        <f t="shared" si="7"/>
        <v>0</v>
      </c>
      <c r="H39" s="155"/>
      <c r="I39" s="154">
        <f t="shared" si="8"/>
        <v>0</v>
      </c>
      <c r="J39" s="155"/>
      <c r="K39" s="154">
        <f t="shared" si="9"/>
        <v>0</v>
      </c>
      <c r="L39" s="154">
        <v>21</v>
      </c>
      <c r="M39" s="154">
        <f t="shared" si="10"/>
        <v>0</v>
      </c>
      <c r="N39" s="154">
        <v>1.2700000000000001E-3</v>
      </c>
      <c r="O39" s="154">
        <f t="shared" si="11"/>
        <v>0</v>
      </c>
      <c r="P39" s="154">
        <v>0</v>
      </c>
      <c r="Q39" s="154">
        <f t="shared" si="12"/>
        <v>0</v>
      </c>
      <c r="R39" s="154" t="s">
        <v>240</v>
      </c>
      <c r="S39" s="154" t="s">
        <v>157</v>
      </c>
      <c r="T39" s="154" t="s">
        <v>157</v>
      </c>
      <c r="U39" s="154">
        <v>0</v>
      </c>
      <c r="V39" s="154">
        <f t="shared" si="13"/>
        <v>0</v>
      </c>
      <c r="W39" s="154"/>
      <c r="X39" s="154" t="s">
        <v>241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242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69">
        <v>27</v>
      </c>
      <c r="B40" s="170" t="s">
        <v>561</v>
      </c>
      <c r="C40" s="177" t="s">
        <v>562</v>
      </c>
      <c r="D40" s="171" t="s">
        <v>181</v>
      </c>
      <c r="E40" s="172">
        <v>2</v>
      </c>
      <c r="F40" s="173"/>
      <c r="G40" s="174">
        <f t="shared" si="7"/>
        <v>0</v>
      </c>
      <c r="H40" s="155"/>
      <c r="I40" s="154">
        <f t="shared" si="8"/>
        <v>0</v>
      </c>
      <c r="J40" s="155"/>
      <c r="K40" s="154">
        <f t="shared" si="9"/>
        <v>0</v>
      </c>
      <c r="L40" s="154">
        <v>21</v>
      </c>
      <c r="M40" s="154">
        <f t="shared" si="10"/>
        <v>0</v>
      </c>
      <c r="N40" s="154">
        <v>4.7200000000000002E-3</v>
      </c>
      <c r="O40" s="154">
        <f t="shared" si="11"/>
        <v>0.01</v>
      </c>
      <c r="P40" s="154">
        <v>0</v>
      </c>
      <c r="Q40" s="154">
        <f t="shared" si="12"/>
        <v>0</v>
      </c>
      <c r="R40" s="154" t="s">
        <v>240</v>
      </c>
      <c r="S40" s="154" t="s">
        <v>157</v>
      </c>
      <c r="T40" s="154" t="s">
        <v>157</v>
      </c>
      <c r="U40" s="154">
        <v>0</v>
      </c>
      <c r="V40" s="154">
        <f t="shared" si="13"/>
        <v>0</v>
      </c>
      <c r="W40" s="154"/>
      <c r="X40" s="154" t="s">
        <v>241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242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9">
        <v>28</v>
      </c>
      <c r="B41" s="170" t="s">
        <v>563</v>
      </c>
      <c r="C41" s="177" t="s">
        <v>564</v>
      </c>
      <c r="D41" s="171" t="s">
        <v>181</v>
      </c>
      <c r="E41" s="172">
        <v>2</v>
      </c>
      <c r="F41" s="173"/>
      <c r="G41" s="174">
        <f t="shared" si="7"/>
        <v>0</v>
      </c>
      <c r="H41" s="155"/>
      <c r="I41" s="154">
        <f t="shared" si="8"/>
        <v>0</v>
      </c>
      <c r="J41" s="155"/>
      <c r="K41" s="154">
        <f t="shared" si="9"/>
        <v>0</v>
      </c>
      <c r="L41" s="154">
        <v>21</v>
      </c>
      <c r="M41" s="154">
        <f t="shared" si="10"/>
        <v>0</v>
      </c>
      <c r="N41" s="154">
        <v>4.2999999999999999E-4</v>
      </c>
      <c r="O41" s="154">
        <f t="shared" si="11"/>
        <v>0</v>
      </c>
      <c r="P41" s="154">
        <v>0</v>
      </c>
      <c r="Q41" s="154">
        <f t="shared" si="12"/>
        <v>0</v>
      </c>
      <c r="R41" s="154" t="s">
        <v>240</v>
      </c>
      <c r="S41" s="154" t="s">
        <v>157</v>
      </c>
      <c r="T41" s="154" t="s">
        <v>157</v>
      </c>
      <c r="U41" s="154">
        <v>0</v>
      </c>
      <c r="V41" s="154">
        <f t="shared" si="13"/>
        <v>0</v>
      </c>
      <c r="W41" s="154"/>
      <c r="X41" s="154" t="s">
        <v>241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242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9">
        <v>29</v>
      </c>
      <c r="B42" s="170" t="s">
        <v>565</v>
      </c>
      <c r="C42" s="177" t="s">
        <v>566</v>
      </c>
      <c r="D42" s="171" t="s">
        <v>181</v>
      </c>
      <c r="E42" s="172">
        <v>2</v>
      </c>
      <c r="F42" s="173"/>
      <c r="G42" s="174">
        <f t="shared" si="7"/>
        <v>0</v>
      </c>
      <c r="H42" s="155"/>
      <c r="I42" s="154">
        <f t="shared" si="8"/>
        <v>0</v>
      </c>
      <c r="J42" s="155"/>
      <c r="K42" s="154">
        <f t="shared" si="9"/>
        <v>0</v>
      </c>
      <c r="L42" s="154">
        <v>21</v>
      </c>
      <c r="M42" s="154">
        <f t="shared" si="10"/>
        <v>0</v>
      </c>
      <c r="N42" s="154">
        <v>7.9000000000000001E-4</v>
      </c>
      <c r="O42" s="154">
        <f t="shared" si="11"/>
        <v>0</v>
      </c>
      <c r="P42" s="154">
        <v>0</v>
      </c>
      <c r="Q42" s="154">
        <f t="shared" si="12"/>
        <v>0</v>
      </c>
      <c r="R42" s="154" t="s">
        <v>240</v>
      </c>
      <c r="S42" s="154" t="s">
        <v>157</v>
      </c>
      <c r="T42" s="154" t="s">
        <v>157</v>
      </c>
      <c r="U42" s="154">
        <v>0</v>
      </c>
      <c r="V42" s="154">
        <f t="shared" si="13"/>
        <v>0</v>
      </c>
      <c r="W42" s="154"/>
      <c r="X42" s="154" t="s">
        <v>241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242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69">
        <v>30</v>
      </c>
      <c r="B43" s="170" t="s">
        <v>567</v>
      </c>
      <c r="C43" s="177" t="s">
        <v>568</v>
      </c>
      <c r="D43" s="171" t="s">
        <v>181</v>
      </c>
      <c r="E43" s="172">
        <v>2</v>
      </c>
      <c r="F43" s="173"/>
      <c r="G43" s="174">
        <f t="shared" si="7"/>
        <v>0</v>
      </c>
      <c r="H43" s="155"/>
      <c r="I43" s="154">
        <f t="shared" si="8"/>
        <v>0</v>
      </c>
      <c r="J43" s="155"/>
      <c r="K43" s="154">
        <f t="shared" si="9"/>
        <v>0</v>
      </c>
      <c r="L43" s="154">
        <v>21</v>
      </c>
      <c r="M43" s="154">
        <f t="shared" si="10"/>
        <v>0</v>
      </c>
      <c r="N43" s="154">
        <v>1.65E-3</v>
      </c>
      <c r="O43" s="154">
        <f t="shared" si="11"/>
        <v>0</v>
      </c>
      <c r="P43" s="154">
        <v>0</v>
      </c>
      <c r="Q43" s="154">
        <f t="shared" si="12"/>
        <v>0</v>
      </c>
      <c r="R43" s="154" t="s">
        <v>240</v>
      </c>
      <c r="S43" s="154" t="s">
        <v>157</v>
      </c>
      <c r="T43" s="154" t="s">
        <v>157</v>
      </c>
      <c r="U43" s="154">
        <v>0</v>
      </c>
      <c r="V43" s="154">
        <f t="shared" si="13"/>
        <v>0</v>
      </c>
      <c r="W43" s="154"/>
      <c r="X43" s="154" t="s">
        <v>241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242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69">
        <v>31</v>
      </c>
      <c r="B44" s="170" t="s">
        <v>569</v>
      </c>
      <c r="C44" s="177" t="s">
        <v>570</v>
      </c>
      <c r="D44" s="171" t="s">
        <v>181</v>
      </c>
      <c r="E44" s="172">
        <v>2</v>
      </c>
      <c r="F44" s="173"/>
      <c r="G44" s="174">
        <f t="shared" si="7"/>
        <v>0</v>
      </c>
      <c r="H44" s="155"/>
      <c r="I44" s="154">
        <f t="shared" si="8"/>
        <v>0</v>
      </c>
      <c r="J44" s="155"/>
      <c r="K44" s="154">
        <f t="shared" si="9"/>
        <v>0</v>
      </c>
      <c r="L44" s="154">
        <v>21</v>
      </c>
      <c r="M44" s="154">
        <f t="shared" si="10"/>
        <v>0</v>
      </c>
      <c r="N44" s="154">
        <v>3.0500000000000002E-3</v>
      </c>
      <c r="O44" s="154">
        <f t="shared" si="11"/>
        <v>0.01</v>
      </c>
      <c r="P44" s="154">
        <v>0</v>
      </c>
      <c r="Q44" s="154">
        <f t="shared" si="12"/>
        <v>0</v>
      </c>
      <c r="R44" s="154" t="s">
        <v>240</v>
      </c>
      <c r="S44" s="154" t="s">
        <v>157</v>
      </c>
      <c r="T44" s="154" t="s">
        <v>157</v>
      </c>
      <c r="U44" s="154">
        <v>0</v>
      </c>
      <c r="V44" s="154">
        <f t="shared" si="13"/>
        <v>0</v>
      </c>
      <c r="W44" s="154"/>
      <c r="X44" s="154" t="s">
        <v>241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242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9">
        <v>32</v>
      </c>
      <c r="B45" s="170" t="s">
        <v>571</v>
      </c>
      <c r="C45" s="177" t="s">
        <v>572</v>
      </c>
      <c r="D45" s="171" t="s">
        <v>181</v>
      </c>
      <c r="E45" s="172">
        <v>5</v>
      </c>
      <c r="F45" s="173"/>
      <c r="G45" s="174">
        <f t="shared" si="7"/>
        <v>0</v>
      </c>
      <c r="H45" s="155"/>
      <c r="I45" s="154">
        <f t="shared" si="8"/>
        <v>0</v>
      </c>
      <c r="J45" s="155"/>
      <c r="K45" s="154">
        <f t="shared" si="9"/>
        <v>0</v>
      </c>
      <c r="L45" s="154">
        <v>21</v>
      </c>
      <c r="M45" s="154">
        <f t="shared" si="10"/>
        <v>0</v>
      </c>
      <c r="N45" s="154">
        <v>1.15E-3</v>
      </c>
      <c r="O45" s="154">
        <f t="shared" si="11"/>
        <v>0.01</v>
      </c>
      <c r="P45" s="154">
        <v>0</v>
      </c>
      <c r="Q45" s="154">
        <f t="shared" si="12"/>
        <v>0</v>
      </c>
      <c r="R45" s="154" t="s">
        <v>240</v>
      </c>
      <c r="S45" s="154" t="s">
        <v>157</v>
      </c>
      <c r="T45" s="154" t="s">
        <v>157</v>
      </c>
      <c r="U45" s="154">
        <v>0</v>
      </c>
      <c r="V45" s="154">
        <f t="shared" si="13"/>
        <v>0</v>
      </c>
      <c r="W45" s="154"/>
      <c r="X45" s="154" t="s">
        <v>241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242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9">
        <v>33</v>
      </c>
      <c r="B46" s="170" t="s">
        <v>573</v>
      </c>
      <c r="C46" s="177" t="s">
        <v>574</v>
      </c>
      <c r="D46" s="171" t="s">
        <v>181</v>
      </c>
      <c r="E46" s="172">
        <v>4</v>
      </c>
      <c r="F46" s="173"/>
      <c r="G46" s="174">
        <f t="shared" si="7"/>
        <v>0</v>
      </c>
      <c r="H46" s="155"/>
      <c r="I46" s="154">
        <f t="shared" si="8"/>
        <v>0</v>
      </c>
      <c r="J46" s="155"/>
      <c r="K46" s="154">
        <f t="shared" si="9"/>
        <v>0</v>
      </c>
      <c r="L46" s="154">
        <v>21</v>
      </c>
      <c r="M46" s="154">
        <f t="shared" si="10"/>
        <v>0</v>
      </c>
      <c r="N46" s="154">
        <v>1.72E-3</v>
      </c>
      <c r="O46" s="154">
        <f t="shared" si="11"/>
        <v>0.01</v>
      </c>
      <c r="P46" s="154">
        <v>0</v>
      </c>
      <c r="Q46" s="154">
        <f t="shared" si="12"/>
        <v>0</v>
      </c>
      <c r="R46" s="154" t="s">
        <v>240</v>
      </c>
      <c r="S46" s="154" t="s">
        <v>157</v>
      </c>
      <c r="T46" s="154" t="s">
        <v>157</v>
      </c>
      <c r="U46" s="154">
        <v>0</v>
      </c>
      <c r="V46" s="154">
        <f t="shared" si="13"/>
        <v>0</v>
      </c>
      <c r="W46" s="154"/>
      <c r="X46" s="154" t="s">
        <v>241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242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69">
        <v>34</v>
      </c>
      <c r="B47" s="170" t="s">
        <v>575</v>
      </c>
      <c r="C47" s="177" t="s">
        <v>576</v>
      </c>
      <c r="D47" s="171" t="s">
        <v>181</v>
      </c>
      <c r="E47" s="172">
        <v>2</v>
      </c>
      <c r="F47" s="173"/>
      <c r="G47" s="174">
        <f t="shared" si="7"/>
        <v>0</v>
      </c>
      <c r="H47" s="155"/>
      <c r="I47" s="154">
        <f t="shared" si="8"/>
        <v>0</v>
      </c>
      <c r="J47" s="155"/>
      <c r="K47" s="154">
        <f t="shared" si="9"/>
        <v>0</v>
      </c>
      <c r="L47" s="154">
        <v>21</v>
      </c>
      <c r="M47" s="154">
        <f t="shared" si="10"/>
        <v>0</v>
      </c>
      <c r="N47" s="154">
        <v>7.0000000000000001E-3</v>
      </c>
      <c r="O47" s="154">
        <f t="shared" si="11"/>
        <v>0.01</v>
      </c>
      <c r="P47" s="154">
        <v>0</v>
      </c>
      <c r="Q47" s="154">
        <f t="shared" si="12"/>
        <v>0</v>
      </c>
      <c r="R47" s="154" t="s">
        <v>240</v>
      </c>
      <c r="S47" s="154" t="s">
        <v>157</v>
      </c>
      <c r="T47" s="154" t="s">
        <v>157</v>
      </c>
      <c r="U47" s="154">
        <v>0</v>
      </c>
      <c r="V47" s="154">
        <f t="shared" si="13"/>
        <v>0</v>
      </c>
      <c r="W47" s="154"/>
      <c r="X47" s="154" t="s">
        <v>241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242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157" t="s">
        <v>152</v>
      </c>
      <c r="B48" s="158" t="s">
        <v>84</v>
      </c>
      <c r="C48" s="176" t="s">
        <v>85</v>
      </c>
      <c r="D48" s="159"/>
      <c r="E48" s="160"/>
      <c r="F48" s="161"/>
      <c r="G48" s="162">
        <f>SUMIF(AG49:AG49,"&lt;&gt;NOR",G49:G49)</f>
        <v>0</v>
      </c>
      <c r="H48" s="156"/>
      <c r="I48" s="156">
        <f>SUM(I49:I49)</f>
        <v>0</v>
      </c>
      <c r="J48" s="156"/>
      <c r="K48" s="156">
        <f>SUM(K49:K49)</f>
        <v>0</v>
      </c>
      <c r="L48" s="156"/>
      <c r="M48" s="156">
        <f>SUM(M49:M49)</f>
        <v>0</v>
      </c>
      <c r="N48" s="156"/>
      <c r="O48" s="156">
        <f>SUM(O49:O49)</f>
        <v>0</v>
      </c>
      <c r="P48" s="156"/>
      <c r="Q48" s="156">
        <f>SUM(Q49:Q49)</f>
        <v>0</v>
      </c>
      <c r="R48" s="156"/>
      <c r="S48" s="156"/>
      <c r="T48" s="156"/>
      <c r="U48" s="156"/>
      <c r="V48" s="156">
        <f>SUM(V49:V49)</f>
        <v>45.37</v>
      </c>
      <c r="W48" s="156"/>
      <c r="X48" s="156"/>
      <c r="AG48" t="s">
        <v>153</v>
      </c>
    </row>
    <row r="49" spans="1:60" outlineLevel="1" x14ac:dyDescent="0.2">
      <c r="A49" s="163">
        <v>35</v>
      </c>
      <c r="B49" s="164" t="s">
        <v>577</v>
      </c>
      <c r="C49" s="178" t="s">
        <v>578</v>
      </c>
      <c r="D49" s="165" t="s">
        <v>221</v>
      </c>
      <c r="E49" s="166">
        <v>214.53116</v>
      </c>
      <c r="F49" s="167"/>
      <c r="G49" s="168">
        <f>ROUND(E49*F49,2)</f>
        <v>0</v>
      </c>
      <c r="H49" s="155"/>
      <c r="I49" s="154">
        <f>ROUND(E49*H49,2)</f>
        <v>0</v>
      </c>
      <c r="J49" s="155"/>
      <c r="K49" s="154">
        <f>ROUND(E49*J49,2)</f>
        <v>0</v>
      </c>
      <c r="L49" s="154">
        <v>21</v>
      </c>
      <c r="M49" s="154">
        <f>G49*(1+L49/100)</f>
        <v>0</v>
      </c>
      <c r="N49" s="154">
        <v>0</v>
      </c>
      <c r="O49" s="154">
        <f>ROUND(E49*N49,2)</f>
        <v>0</v>
      </c>
      <c r="P49" s="154">
        <v>0</v>
      </c>
      <c r="Q49" s="154">
        <f>ROUND(E49*P49,2)</f>
        <v>0</v>
      </c>
      <c r="R49" s="154"/>
      <c r="S49" s="154" t="s">
        <v>157</v>
      </c>
      <c r="T49" s="154" t="s">
        <v>157</v>
      </c>
      <c r="U49" s="154">
        <v>0.21149999999999999</v>
      </c>
      <c r="V49" s="154">
        <f>ROUND(E49*U49,2)</f>
        <v>45.37</v>
      </c>
      <c r="W49" s="154"/>
      <c r="X49" s="154" t="s">
        <v>305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306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">
      <c r="A50" s="3"/>
      <c r="B50" s="4"/>
      <c r="C50" s="179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v>15</v>
      </c>
      <c r="AF50">
        <v>21</v>
      </c>
      <c r="AG50" t="s">
        <v>139</v>
      </c>
    </row>
    <row r="51" spans="1:60" x14ac:dyDescent="0.2">
      <c r="A51" s="150"/>
      <c r="B51" s="151" t="s">
        <v>31</v>
      </c>
      <c r="C51" s="180"/>
      <c r="D51" s="152"/>
      <c r="E51" s="153"/>
      <c r="F51" s="153"/>
      <c r="G51" s="175">
        <f>G8+G17+G19+G21+G23+G25+G48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f>SUMIF(L7:L49,AE50,G7:G49)</f>
        <v>0</v>
      </c>
      <c r="AF51">
        <f>SUMIF(L7:L49,AF50,G7:G49)</f>
        <v>0</v>
      </c>
      <c r="AG51" t="s">
        <v>511</v>
      </c>
    </row>
    <row r="52" spans="1:60" x14ac:dyDescent="0.2">
      <c r="A52" s="3"/>
      <c r="B52" s="4"/>
      <c r="C52" s="179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60" x14ac:dyDescent="0.2">
      <c r="A53" s="3"/>
      <c r="B53" s="4"/>
      <c r="C53" s="179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245" t="s">
        <v>512</v>
      </c>
      <c r="B54" s="245"/>
      <c r="C54" s="246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47"/>
      <c r="B55" s="248"/>
      <c r="C55" s="249"/>
      <c r="D55" s="248"/>
      <c r="E55" s="248"/>
      <c r="F55" s="248"/>
      <c r="G55" s="250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513</v>
      </c>
    </row>
    <row r="56" spans="1:60" x14ac:dyDescent="0.2">
      <c r="A56" s="251"/>
      <c r="B56" s="252"/>
      <c r="C56" s="253"/>
      <c r="D56" s="252"/>
      <c r="E56" s="252"/>
      <c r="F56" s="252"/>
      <c r="G56" s="25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51"/>
      <c r="B57" s="252"/>
      <c r="C57" s="253"/>
      <c r="D57" s="252"/>
      <c r="E57" s="252"/>
      <c r="F57" s="252"/>
      <c r="G57" s="25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51"/>
      <c r="B58" s="252"/>
      <c r="C58" s="253"/>
      <c r="D58" s="252"/>
      <c r="E58" s="252"/>
      <c r="F58" s="252"/>
      <c r="G58" s="25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55"/>
      <c r="B59" s="256"/>
      <c r="C59" s="257"/>
      <c r="D59" s="256"/>
      <c r="E59" s="256"/>
      <c r="F59" s="256"/>
      <c r="G59" s="25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179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C61" s="181"/>
      <c r="D61" s="10"/>
      <c r="AG61" t="s">
        <v>514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55:G59"/>
    <mergeCell ref="A1:G1"/>
    <mergeCell ref="C2:G2"/>
    <mergeCell ref="C3:G3"/>
    <mergeCell ref="C4:G4"/>
    <mergeCell ref="A54:C5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G1" t="s">
        <v>127</v>
      </c>
    </row>
    <row r="2" spans="1:60" ht="24.95" customHeight="1" x14ac:dyDescent="0.2">
      <c r="A2" s="139" t="s">
        <v>8</v>
      </c>
      <c r="B2" s="49" t="s">
        <v>583</v>
      </c>
      <c r="C2" s="239" t="s">
        <v>43</v>
      </c>
      <c r="D2" s="240"/>
      <c r="E2" s="240"/>
      <c r="F2" s="240"/>
      <c r="G2" s="241"/>
      <c r="AG2" t="s">
        <v>128</v>
      </c>
    </row>
    <row r="3" spans="1:60" ht="24.95" customHeight="1" x14ac:dyDescent="0.2">
      <c r="A3" s="139" t="s">
        <v>9</v>
      </c>
      <c r="B3" s="49" t="s">
        <v>45</v>
      </c>
      <c r="C3" s="239" t="s">
        <v>48</v>
      </c>
      <c r="D3" s="240"/>
      <c r="E3" s="240"/>
      <c r="F3" s="240"/>
      <c r="G3" s="241"/>
      <c r="AC3" s="121" t="s">
        <v>128</v>
      </c>
      <c r="AG3" t="s">
        <v>129</v>
      </c>
    </row>
    <row r="4" spans="1:60" ht="24.95" customHeight="1" x14ac:dyDescent="0.2">
      <c r="A4" s="140" t="s">
        <v>10</v>
      </c>
      <c r="B4" s="141" t="s">
        <v>50</v>
      </c>
      <c r="C4" s="242" t="s">
        <v>51</v>
      </c>
      <c r="D4" s="243"/>
      <c r="E4" s="243"/>
      <c r="F4" s="243"/>
      <c r="G4" s="244"/>
      <c r="AG4" t="s">
        <v>130</v>
      </c>
    </row>
    <row r="5" spans="1:60" x14ac:dyDescent="0.2">
      <c r="D5" s="10"/>
    </row>
    <row r="6" spans="1:60" ht="38.25" x14ac:dyDescent="0.2">
      <c r="A6" s="143" t="s">
        <v>131</v>
      </c>
      <c r="B6" s="145" t="s">
        <v>132</v>
      </c>
      <c r="C6" s="145" t="s">
        <v>133</v>
      </c>
      <c r="D6" s="144" t="s">
        <v>134</v>
      </c>
      <c r="E6" s="143" t="s">
        <v>135</v>
      </c>
      <c r="F6" s="142" t="s">
        <v>136</v>
      </c>
      <c r="G6" s="143" t="s">
        <v>31</v>
      </c>
      <c r="H6" s="146" t="s">
        <v>32</v>
      </c>
      <c r="I6" s="146" t="s">
        <v>137</v>
      </c>
      <c r="J6" s="146" t="s">
        <v>33</v>
      </c>
      <c r="K6" s="146" t="s">
        <v>138</v>
      </c>
      <c r="L6" s="146" t="s">
        <v>139</v>
      </c>
      <c r="M6" s="146" t="s">
        <v>140</v>
      </c>
      <c r="N6" s="146" t="s">
        <v>141</v>
      </c>
      <c r="O6" s="146" t="s">
        <v>142</v>
      </c>
      <c r="P6" s="146" t="s">
        <v>143</v>
      </c>
      <c r="Q6" s="146" t="s">
        <v>144</v>
      </c>
      <c r="R6" s="146" t="s">
        <v>145</v>
      </c>
      <c r="S6" s="146" t="s">
        <v>146</v>
      </c>
      <c r="T6" s="146" t="s">
        <v>147</v>
      </c>
      <c r="U6" s="146" t="s">
        <v>148</v>
      </c>
      <c r="V6" s="146" t="s">
        <v>149</v>
      </c>
      <c r="W6" s="146" t="s">
        <v>150</v>
      </c>
      <c r="X6" s="146" t="s">
        <v>151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57" t="s">
        <v>152</v>
      </c>
      <c r="B8" s="158" t="s">
        <v>56</v>
      </c>
      <c r="C8" s="176" t="s">
        <v>57</v>
      </c>
      <c r="D8" s="159"/>
      <c r="E8" s="160"/>
      <c r="F8" s="161"/>
      <c r="G8" s="162">
        <f>SUMIF(AG9:AG16,"&lt;&gt;NOR",G9:G16)</f>
        <v>0</v>
      </c>
      <c r="H8" s="156"/>
      <c r="I8" s="156">
        <f>SUM(I9:I16)</f>
        <v>0</v>
      </c>
      <c r="J8" s="156"/>
      <c r="K8" s="156">
        <f>SUM(K9:K16)</f>
        <v>0</v>
      </c>
      <c r="L8" s="156"/>
      <c r="M8" s="156">
        <f>SUM(M9:M16)</f>
        <v>0</v>
      </c>
      <c r="N8" s="156"/>
      <c r="O8" s="156">
        <f>SUM(O9:O16)</f>
        <v>6.12</v>
      </c>
      <c r="P8" s="156"/>
      <c r="Q8" s="156">
        <f>SUM(Q9:Q16)</f>
        <v>0</v>
      </c>
      <c r="R8" s="156"/>
      <c r="S8" s="156"/>
      <c r="T8" s="156"/>
      <c r="U8" s="156"/>
      <c r="V8" s="156">
        <f>SUM(V9:V16)</f>
        <v>76.819999999999993</v>
      </c>
      <c r="W8" s="156"/>
      <c r="X8" s="156"/>
      <c r="AG8" t="s">
        <v>153</v>
      </c>
    </row>
    <row r="9" spans="1:60" outlineLevel="1" x14ac:dyDescent="0.2">
      <c r="A9" s="169">
        <v>1</v>
      </c>
      <c r="B9" s="170" t="s">
        <v>515</v>
      </c>
      <c r="C9" s="177" t="s">
        <v>516</v>
      </c>
      <c r="D9" s="171" t="s">
        <v>156</v>
      </c>
      <c r="E9" s="172">
        <v>141.86519999999999</v>
      </c>
      <c r="F9" s="173"/>
      <c r="G9" s="174">
        <f t="shared" ref="G9:G16" si="0">ROUND(E9*F9,2)</f>
        <v>0</v>
      </c>
      <c r="H9" s="155"/>
      <c r="I9" s="154">
        <f t="shared" ref="I9:I16" si="1">ROUND(E9*H9,2)</f>
        <v>0</v>
      </c>
      <c r="J9" s="155"/>
      <c r="K9" s="154">
        <f t="shared" ref="K9:K16" si="2">ROUND(E9*J9,2)</f>
        <v>0</v>
      </c>
      <c r="L9" s="154">
        <v>21</v>
      </c>
      <c r="M9" s="154">
        <f t="shared" ref="M9:M16" si="3">G9*(1+L9/100)</f>
        <v>0</v>
      </c>
      <c r="N9" s="154">
        <v>0</v>
      </c>
      <c r="O9" s="154">
        <f t="shared" ref="O9:O16" si="4">ROUND(E9*N9,2)</f>
        <v>0</v>
      </c>
      <c r="P9" s="154">
        <v>0</v>
      </c>
      <c r="Q9" s="154">
        <f t="shared" ref="Q9:Q16" si="5">ROUND(E9*P9,2)</f>
        <v>0</v>
      </c>
      <c r="R9" s="154"/>
      <c r="S9" s="154" t="s">
        <v>157</v>
      </c>
      <c r="T9" s="154" t="s">
        <v>157</v>
      </c>
      <c r="U9" s="154">
        <v>0.11</v>
      </c>
      <c r="V9" s="154">
        <f t="shared" ref="V9:V16" si="6">ROUND(E9*U9,2)</f>
        <v>15.61</v>
      </c>
      <c r="W9" s="154"/>
      <c r="X9" s="154" t="s">
        <v>158</v>
      </c>
      <c r="Y9" s="147"/>
      <c r="Z9" s="147"/>
      <c r="AA9" s="147"/>
      <c r="AB9" s="147"/>
      <c r="AC9" s="147"/>
      <c r="AD9" s="147"/>
      <c r="AE9" s="147"/>
      <c r="AF9" s="147"/>
      <c r="AG9" s="147" t="s">
        <v>159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69">
        <v>2</v>
      </c>
      <c r="B10" s="170" t="s">
        <v>517</v>
      </c>
      <c r="C10" s="177" t="s">
        <v>518</v>
      </c>
      <c r="D10" s="171" t="s">
        <v>156</v>
      </c>
      <c r="E10" s="172">
        <v>16.8</v>
      </c>
      <c r="F10" s="173"/>
      <c r="G10" s="174">
        <f t="shared" si="0"/>
        <v>0</v>
      </c>
      <c r="H10" s="155"/>
      <c r="I10" s="154">
        <f t="shared" si="1"/>
        <v>0</v>
      </c>
      <c r="J10" s="155"/>
      <c r="K10" s="154">
        <f t="shared" si="2"/>
        <v>0</v>
      </c>
      <c r="L10" s="154">
        <v>21</v>
      </c>
      <c r="M10" s="154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4"/>
      <c r="S10" s="154" t="s">
        <v>157</v>
      </c>
      <c r="T10" s="154" t="s">
        <v>157</v>
      </c>
      <c r="U10" s="154">
        <v>0.23</v>
      </c>
      <c r="V10" s="154">
        <f t="shared" si="6"/>
        <v>3.86</v>
      </c>
      <c r="W10" s="154"/>
      <c r="X10" s="154" t="s">
        <v>158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159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9">
        <v>3</v>
      </c>
      <c r="B11" s="170" t="s">
        <v>160</v>
      </c>
      <c r="C11" s="177" t="s">
        <v>161</v>
      </c>
      <c r="D11" s="171" t="s">
        <v>156</v>
      </c>
      <c r="E11" s="172">
        <v>41.194699999999997</v>
      </c>
      <c r="F11" s="173"/>
      <c r="G11" s="174">
        <f t="shared" si="0"/>
        <v>0</v>
      </c>
      <c r="H11" s="155"/>
      <c r="I11" s="154">
        <f t="shared" si="1"/>
        <v>0</v>
      </c>
      <c r="J11" s="155"/>
      <c r="K11" s="154">
        <f t="shared" si="2"/>
        <v>0</v>
      </c>
      <c r="L11" s="154">
        <v>21</v>
      </c>
      <c r="M11" s="154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4"/>
      <c r="S11" s="154" t="s">
        <v>157</v>
      </c>
      <c r="T11" s="154" t="s">
        <v>157</v>
      </c>
      <c r="U11" s="154">
        <v>1.0999999999999999E-2</v>
      </c>
      <c r="V11" s="154">
        <f t="shared" si="6"/>
        <v>0.45</v>
      </c>
      <c r="W11" s="154"/>
      <c r="X11" s="154" t="s">
        <v>158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159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9">
        <v>4</v>
      </c>
      <c r="B12" s="170" t="s">
        <v>163</v>
      </c>
      <c r="C12" s="177" t="s">
        <v>164</v>
      </c>
      <c r="D12" s="171" t="s">
        <v>156</v>
      </c>
      <c r="E12" s="172">
        <v>41.194699999999997</v>
      </c>
      <c r="F12" s="173"/>
      <c r="G12" s="174">
        <f t="shared" si="0"/>
        <v>0</v>
      </c>
      <c r="H12" s="155"/>
      <c r="I12" s="154">
        <f t="shared" si="1"/>
        <v>0</v>
      </c>
      <c r="J12" s="155"/>
      <c r="K12" s="154">
        <f t="shared" si="2"/>
        <v>0</v>
      </c>
      <c r="L12" s="154">
        <v>21</v>
      </c>
      <c r="M12" s="154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4"/>
      <c r="S12" s="154" t="s">
        <v>157</v>
      </c>
      <c r="T12" s="154" t="s">
        <v>157</v>
      </c>
      <c r="U12" s="154">
        <v>0.65200000000000002</v>
      </c>
      <c r="V12" s="154">
        <f t="shared" si="6"/>
        <v>26.86</v>
      </c>
      <c r="W12" s="154"/>
      <c r="X12" s="154" t="s">
        <v>158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159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9">
        <v>5</v>
      </c>
      <c r="B13" s="170" t="s">
        <v>165</v>
      </c>
      <c r="C13" s="177" t="s">
        <v>166</v>
      </c>
      <c r="D13" s="171" t="s">
        <v>156</v>
      </c>
      <c r="E13" s="172">
        <v>41.194699999999997</v>
      </c>
      <c r="F13" s="173"/>
      <c r="G13" s="174">
        <f t="shared" si="0"/>
        <v>0</v>
      </c>
      <c r="H13" s="155"/>
      <c r="I13" s="154">
        <f t="shared" si="1"/>
        <v>0</v>
      </c>
      <c r="J13" s="155"/>
      <c r="K13" s="154">
        <f t="shared" si="2"/>
        <v>0</v>
      </c>
      <c r="L13" s="154">
        <v>21</v>
      </c>
      <c r="M13" s="154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4"/>
      <c r="S13" s="154" t="s">
        <v>157</v>
      </c>
      <c r="T13" s="154" t="s">
        <v>157</v>
      </c>
      <c r="U13" s="154">
        <v>8.9999999999999993E-3</v>
      </c>
      <c r="V13" s="154">
        <f t="shared" si="6"/>
        <v>0.37</v>
      </c>
      <c r="W13" s="154"/>
      <c r="X13" s="154" t="s">
        <v>158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159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9">
        <v>6</v>
      </c>
      <c r="B14" s="170" t="s">
        <v>519</v>
      </c>
      <c r="C14" s="177" t="s">
        <v>520</v>
      </c>
      <c r="D14" s="171" t="s">
        <v>156</v>
      </c>
      <c r="E14" s="172">
        <v>117.4705</v>
      </c>
      <c r="F14" s="173"/>
      <c r="G14" s="174">
        <f t="shared" si="0"/>
        <v>0</v>
      </c>
      <c r="H14" s="155"/>
      <c r="I14" s="154">
        <f t="shared" si="1"/>
        <v>0</v>
      </c>
      <c r="J14" s="155"/>
      <c r="K14" s="154">
        <f t="shared" si="2"/>
        <v>0</v>
      </c>
      <c r="L14" s="154">
        <v>21</v>
      </c>
      <c r="M14" s="154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4"/>
      <c r="S14" s="154" t="s">
        <v>157</v>
      </c>
      <c r="T14" s="154" t="s">
        <v>157</v>
      </c>
      <c r="U14" s="154">
        <v>0.20200000000000001</v>
      </c>
      <c r="V14" s="154">
        <f t="shared" si="6"/>
        <v>23.73</v>
      </c>
      <c r="W14" s="154"/>
      <c r="X14" s="154" t="s">
        <v>158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159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9">
        <v>7</v>
      </c>
      <c r="B15" s="170" t="s">
        <v>521</v>
      </c>
      <c r="C15" s="177" t="s">
        <v>522</v>
      </c>
      <c r="D15" s="171" t="s">
        <v>156</v>
      </c>
      <c r="E15" s="172">
        <v>3.6</v>
      </c>
      <c r="F15" s="173"/>
      <c r="G15" s="174">
        <f t="shared" si="0"/>
        <v>0</v>
      </c>
      <c r="H15" s="155"/>
      <c r="I15" s="154">
        <f t="shared" si="1"/>
        <v>0</v>
      </c>
      <c r="J15" s="155"/>
      <c r="K15" s="154">
        <f t="shared" si="2"/>
        <v>0</v>
      </c>
      <c r="L15" s="154">
        <v>21</v>
      </c>
      <c r="M15" s="154">
        <f t="shared" si="3"/>
        <v>0</v>
      </c>
      <c r="N15" s="154">
        <v>1.7</v>
      </c>
      <c r="O15" s="154">
        <f t="shared" si="4"/>
        <v>6.12</v>
      </c>
      <c r="P15" s="154">
        <v>0</v>
      </c>
      <c r="Q15" s="154">
        <f t="shared" si="5"/>
        <v>0</v>
      </c>
      <c r="R15" s="154"/>
      <c r="S15" s="154" t="s">
        <v>157</v>
      </c>
      <c r="T15" s="154" t="s">
        <v>157</v>
      </c>
      <c r="U15" s="154">
        <v>1.587</v>
      </c>
      <c r="V15" s="154">
        <f t="shared" si="6"/>
        <v>5.71</v>
      </c>
      <c r="W15" s="154"/>
      <c r="X15" s="154" t="s">
        <v>158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159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69">
        <v>8</v>
      </c>
      <c r="B16" s="170" t="s">
        <v>523</v>
      </c>
      <c r="C16" s="177" t="s">
        <v>524</v>
      </c>
      <c r="D16" s="171" t="s">
        <v>172</v>
      </c>
      <c r="E16" s="172">
        <v>12.56</v>
      </c>
      <c r="F16" s="173"/>
      <c r="G16" s="174">
        <f t="shared" si="0"/>
        <v>0</v>
      </c>
      <c r="H16" s="155"/>
      <c r="I16" s="154">
        <f t="shared" si="1"/>
        <v>0</v>
      </c>
      <c r="J16" s="155"/>
      <c r="K16" s="154">
        <f t="shared" si="2"/>
        <v>0</v>
      </c>
      <c r="L16" s="154">
        <v>21</v>
      </c>
      <c r="M16" s="154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4"/>
      <c r="S16" s="154" t="s">
        <v>157</v>
      </c>
      <c r="T16" s="154" t="s">
        <v>157</v>
      </c>
      <c r="U16" s="154">
        <v>1.7999999999999999E-2</v>
      </c>
      <c r="V16" s="154">
        <f t="shared" si="6"/>
        <v>0.23</v>
      </c>
      <c r="W16" s="154"/>
      <c r="X16" s="154" t="s">
        <v>158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159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7" t="s">
        <v>152</v>
      </c>
      <c r="B17" s="158" t="s">
        <v>58</v>
      </c>
      <c r="C17" s="176" t="s">
        <v>59</v>
      </c>
      <c r="D17" s="159"/>
      <c r="E17" s="160"/>
      <c r="F17" s="161"/>
      <c r="G17" s="162">
        <f>SUMIF(AG18:AG18,"&lt;&gt;NOR",G18:G18)</f>
        <v>0</v>
      </c>
      <c r="H17" s="156"/>
      <c r="I17" s="156">
        <f>SUM(I18:I18)</f>
        <v>0</v>
      </c>
      <c r="J17" s="156"/>
      <c r="K17" s="156">
        <f>SUM(K18:K18)</f>
        <v>0</v>
      </c>
      <c r="L17" s="156"/>
      <c r="M17" s="156">
        <f>SUM(M18:M18)</f>
        <v>0</v>
      </c>
      <c r="N17" s="156"/>
      <c r="O17" s="156">
        <f>SUM(O18:O18)</f>
        <v>3.73</v>
      </c>
      <c r="P17" s="156"/>
      <c r="Q17" s="156">
        <f>SUM(Q18:Q18)</f>
        <v>0</v>
      </c>
      <c r="R17" s="156"/>
      <c r="S17" s="156"/>
      <c r="T17" s="156"/>
      <c r="U17" s="156"/>
      <c r="V17" s="156">
        <f>SUM(V18:V18)</f>
        <v>1.86</v>
      </c>
      <c r="W17" s="156"/>
      <c r="X17" s="156"/>
      <c r="AG17" t="s">
        <v>153</v>
      </c>
    </row>
    <row r="18" spans="1:60" outlineLevel="1" x14ac:dyDescent="0.2">
      <c r="A18" s="169">
        <v>9</v>
      </c>
      <c r="B18" s="170" t="s">
        <v>525</v>
      </c>
      <c r="C18" s="177" t="s">
        <v>526</v>
      </c>
      <c r="D18" s="171" t="s">
        <v>156</v>
      </c>
      <c r="E18" s="172">
        <v>1.9232499999999999</v>
      </c>
      <c r="F18" s="173"/>
      <c r="G18" s="174">
        <f>ROUND(E18*F18,2)</f>
        <v>0</v>
      </c>
      <c r="H18" s="155"/>
      <c r="I18" s="154">
        <f>ROUND(E18*H18,2)</f>
        <v>0</v>
      </c>
      <c r="J18" s="155"/>
      <c r="K18" s="154">
        <f>ROUND(E18*J18,2)</f>
        <v>0</v>
      </c>
      <c r="L18" s="154">
        <v>21</v>
      </c>
      <c r="M18" s="154">
        <f>G18*(1+L18/100)</f>
        <v>0</v>
      </c>
      <c r="N18" s="154">
        <v>1.9397</v>
      </c>
      <c r="O18" s="154">
        <f>ROUND(E18*N18,2)</f>
        <v>3.73</v>
      </c>
      <c r="P18" s="154">
        <v>0</v>
      </c>
      <c r="Q18" s="154">
        <f>ROUND(E18*P18,2)</f>
        <v>0</v>
      </c>
      <c r="R18" s="154"/>
      <c r="S18" s="154" t="s">
        <v>157</v>
      </c>
      <c r="T18" s="154" t="s">
        <v>157</v>
      </c>
      <c r="U18" s="154">
        <v>0.96499999999999997</v>
      </c>
      <c r="V18" s="154">
        <f>ROUND(E18*U18,2)</f>
        <v>1.86</v>
      </c>
      <c r="W18" s="154"/>
      <c r="X18" s="154" t="s">
        <v>158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162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57" t="s">
        <v>152</v>
      </c>
      <c r="B19" s="158" t="s">
        <v>64</v>
      </c>
      <c r="C19" s="176" t="s">
        <v>65</v>
      </c>
      <c r="D19" s="159"/>
      <c r="E19" s="160"/>
      <c r="F19" s="161"/>
      <c r="G19" s="162">
        <f>SUMIF(AG20:AG20,"&lt;&gt;NOR",G20:G20)</f>
        <v>0</v>
      </c>
      <c r="H19" s="156"/>
      <c r="I19" s="156">
        <f>SUM(I20:I20)</f>
        <v>0</v>
      </c>
      <c r="J19" s="156"/>
      <c r="K19" s="156">
        <f>SUM(K20:K20)</f>
        <v>0</v>
      </c>
      <c r="L19" s="156"/>
      <c r="M19" s="156">
        <f>SUM(M20:M20)</f>
        <v>0</v>
      </c>
      <c r="N19" s="156"/>
      <c r="O19" s="156">
        <f>SUM(O20:O20)</f>
        <v>0</v>
      </c>
      <c r="P19" s="156"/>
      <c r="Q19" s="156">
        <f>SUM(Q20:Q20)</f>
        <v>0</v>
      </c>
      <c r="R19" s="156"/>
      <c r="S19" s="156"/>
      <c r="T19" s="156"/>
      <c r="U19" s="156"/>
      <c r="V19" s="156">
        <f>SUM(V20:V20)</f>
        <v>0</v>
      </c>
      <c r="W19" s="156"/>
      <c r="X19" s="156"/>
      <c r="AG19" t="s">
        <v>153</v>
      </c>
    </row>
    <row r="20" spans="1:60" ht="22.5" outlineLevel="1" x14ac:dyDescent="0.2">
      <c r="A20" s="169">
        <v>10</v>
      </c>
      <c r="B20" s="170" t="s">
        <v>527</v>
      </c>
      <c r="C20" s="177" t="s">
        <v>579</v>
      </c>
      <c r="D20" s="171" t="s">
        <v>373</v>
      </c>
      <c r="E20" s="172">
        <v>1</v>
      </c>
      <c r="F20" s="173"/>
      <c r="G20" s="174">
        <f>ROUND(E20*F20,2)</f>
        <v>0</v>
      </c>
      <c r="H20" s="155"/>
      <c r="I20" s="154">
        <f>ROUND(E20*H20,2)</f>
        <v>0</v>
      </c>
      <c r="J20" s="155"/>
      <c r="K20" s="154">
        <f>ROUND(E20*J20,2)</f>
        <v>0</v>
      </c>
      <c r="L20" s="154">
        <v>21</v>
      </c>
      <c r="M20" s="154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4"/>
      <c r="S20" s="154" t="s">
        <v>255</v>
      </c>
      <c r="T20" s="154" t="s">
        <v>256</v>
      </c>
      <c r="U20" s="154">
        <v>0</v>
      </c>
      <c r="V20" s="154">
        <f>ROUND(E20*U20,2)</f>
        <v>0</v>
      </c>
      <c r="W20" s="154"/>
      <c r="X20" s="154" t="s">
        <v>158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159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57" t="s">
        <v>152</v>
      </c>
      <c r="B21" s="158" t="s">
        <v>66</v>
      </c>
      <c r="C21" s="176" t="s">
        <v>67</v>
      </c>
      <c r="D21" s="159"/>
      <c r="E21" s="160"/>
      <c r="F21" s="161"/>
      <c r="G21" s="162">
        <f>SUMIF(AG22:AG22,"&lt;&gt;NOR",G22:G22)</f>
        <v>0</v>
      </c>
      <c r="H21" s="156"/>
      <c r="I21" s="156">
        <f>SUM(I22:I22)</f>
        <v>0</v>
      </c>
      <c r="J21" s="156"/>
      <c r="K21" s="156">
        <f>SUM(K22:K22)</f>
        <v>0</v>
      </c>
      <c r="L21" s="156"/>
      <c r="M21" s="156">
        <f>SUM(M22:M22)</f>
        <v>0</v>
      </c>
      <c r="N21" s="156"/>
      <c r="O21" s="156">
        <f>SUM(O22:O22)</f>
        <v>2.27</v>
      </c>
      <c r="P21" s="156"/>
      <c r="Q21" s="156">
        <f>SUM(Q22:Q22)</f>
        <v>0</v>
      </c>
      <c r="R21" s="156"/>
      <c r="S21" s="156"/>
      <c r="T21" s="156"/>
      <c r="U21" s="156"/>
      <c r="V21" s="156">
        <f>SUM(V22:V22)</f>
        <v>2.0299999999999998</v>
      </c>
      <c r="W21" s="156"/>
      <c r="X21" s="156"/>
      <c r="AG21" t="s">
        <v>153</v>
      </c>
    </row>
    <row r="22" spans="1:60" outlineLevel="1" x14ac:dyDescent="0.2">
      <c r="A22" s="169">
        <v>11</v>
      </c>
      <c r="B22" s="170" t="s">
        <v>529</v>
      </c>
      <c r="C22" s="177" t="s">
        <v>530</v>
      </c>
      <c r="D22" s="171" t="s">
        <v>156</v>
      </c>
      <c r="E22" s="172">
        <v>1.2</v>
      </c>
      <c r="F22" s="173"/>
      <c r="G22" s="174">
        <f>ROUND(E22*F22,2)</f>
        <v>0</v>
      </c>
      <c r="H22" s="155"/>
      <c r="I22" s="154">
        <f>ROUND(E22*H22,2)</f>
        <v>0</v>
      </c>
      <c r="J22" s="155"/>
      <c r="K22" s="154">
        <f>ROUND(E22*J22,2)</f>
        <v>0</v>
      </c>
      <c r="L22" s="154">
        <v>21</v>
      </c>
      <c r="M22" s="154">
        <f>G22*(1+L22/100)</f>
        <v>0</v>
      </c>
      <c r="N22" s="154">
        <v>1.8907700000000001</v>
      </c>
      <c r="O22" s="154">
        <f>ROUND(E22*N22,2)</f>
        <v>2.27</v>
      </c>
      <c r="P22" s="154">
        <v>0</v>
      </c>
      <c r="Q22" s="154">
        <f>ROUND(E22*P22,2)</f>
        <v>0</v>
      </c>
      <c r="R22" s="154"/>
      <c r="S22" s="154" t="s">
        <v>157</v>
      </c>
      <c r="T22" s="154" t="s">
        <v>157</v>
      </c>
      <c r="U22" s="154">
        <v>1.6950000000000001</v>
      </c>
      <c r="V22" s="154">
        <f>ROUND(E22*U22,2)</f>
        <v>2.0299999999999998</v>
      </c>
      <c r="W22" s="154"/>
      <c r="X22" s="154" t="s">
        <v>158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159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">
      <c r="A23" s="157" t="s">
        <v>152</v>
      </c>
      <c r="B23" s="158" t="s">
        <v>72</v>
      </c>
      <c r="C23" s="176" t="s">
        <v>73</v>
      </c>
      <c r="D23" s="159"/>
      <c r="E23" s="160"/>
      <c r="F23" s="161"/>
      <c r="G23" s="162">
        <f>SUMIF(AG24:AG24,"&lt;&gt;NOR",G24:G24)</f>
        <v>0</v>
      </c>
      <c r="H23" s="156"/>
      <c r="I23" s="156">
        <f>SUM(I24:I24)</f>
        <v>0</v>
      </c>
      <c r="J23" s="156"/>
      <c r="K23" s="156">
        <f>SUM(K24:K24)</f>
        <v>0</v>
      </c>
      <c r="L23" s="156"/>
      <c r="M23" s="156">
        <f>SUM(M24:M24)</f>
        <v>0</v>
      </c>
      <c r="N23" s="156"/>
      <c r="O23" s="156">
        <f>SUM(O24:O24)</f>
        <v>2.4300000000000002</v>
      </c>
      <c r="P23" s="156"/>
      <c r="Q23" s="156">
        <f>SUM(Q24:Q24)</f>
        <v>0</v>
      </c>
      <c r="R23" s="156"/>
      <c r="S23" s="156"/>
      <c r="T23" s="156"/>
      <c r="U23" s="156"/>
      <c r="V23" s="156">
        <f>SUM(V24:V24)</f>
        <v>3.09</v>
      </c>
      <c r="W23" s="156"/>
      <c r="X23" s="156"/>
      <c r="AG23" t="s">
        <v>153</v>
      </c>
    </row>
    <row r="24" spans="1:60" outlineLevel="1" x14ac:dyDescent="0.2">
      <c r="A24" s="169">
        <v>12</v>
      </c>
      <c r="B24" s="170" t="s">
        <v>531</v>
      </c>
      <c r="C24" s="177" t="s">
        <v>532</v>
      </c>
      <c r="D24" s="171" t="s">
        <v>156</v>
      </c>
      <c r="E24" s="172">
        <v>0.96162999999999998</v>
      </c>
      <c r="F24" s="173"/>
      <c r="G24" s="174">
        <f>ROUND(E24*F24,2)</f>
        <v>0</v>
      </c>
      <c r="H24" s="155"/>
      <c r="I24" s="154">
        <f>ROUND(E24*H24,2)</f>
        <v>0</v>
      </c>
      <c r="J24" s="155"/>
      <c r="K24" s="154">
        <f>ROUND(E24*J24,2)</f>
        <v>0</v>
      </c>
      <c r="L24" s="154">
        <v>21</v>
      </c>
      <c r="M24" s="154">
        <f>G24*(1+L24/100)</f>
        <v>0</v>
      </c>
      <c r="N24" s="154">
        <v>2.5249999999999999</v>
      </c>
      <c r="O24" s="154">
        <f>ROUND(E24*N24,2)</f>
        <v>2.4300000000000002</v>
      </c>
      <c r="P24" s="154">
        <v>0</v>
      </c>
      <c r="Q24" s="154">
        <f>ROUND(E24*P24,2)</f>
        <v>0</v>
      </c>
      <c r="R24" s="154"/>
      <c r="S24" s="154" t="s">
        <v>157</v>
      </c>
      <c r="T24" s="154" t="s">
        <v>157</v>
      </c>
      <c r="U24" s="154">
        <v>3.2130000000000001</v>
      </c>
      <c r="V24" s="154">
        <f>ROUND(E24*U24,2)</f>
        <v>3.09</v>
      </c>
      <c r="W24" s="154"/>
      <c r="X24" s="154" t="s">
        <v>158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159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">
      <c r="A25" s="157" t="s">
        <v>152</v>
      </c>
      <c r="B25" s="158" t="s">
        <v>76</v>
      </c>
      <c r="C25" s="176" t="s">
        <v>77</v>
      </c>
      <c r="D25" s="159"/>
      <c r="E25" s="160"/>
      <c r="F25" s="161"/>
      <c r="G25" s="162">
        <f>SUMIF(AG26:AG28,"&lt;&gt;NOR",G26:G28)</f>
        <v>0</v>
      </c>
      <c r="H25" s="156"/>
      <c r="I25" s="156">
        <f>SUM(I26:I28)</f>
        <v>0</v>
      </c>
      <c r="J25" s="156"/>
      <c r="K25" s="156">
        <f>SUM(K26:K28)</f>
        <v>0</v>
      </c>
      <c r="L25" s="156"/>
      <c r="M25" s="156">
        <f>SUM(M26:M28)</f>
        <v>0</v>
      </c>
      <c r="N25" s="156"/>
      <c r="O25" s="156">
        <f>SUM(O26:O28)</f>
        <v>0.03</v>
      </c>
      <c r="P25" s="156"/>
      <c r="Q25" s="156">
        <f>SUM(Q26:Q28)</f>
        <v>0</v>
      </c>
      <c r="R25" s="156"/>
      <c r="S25" s="156"/>
      <c r="T25" s="156"/>
      <c r="U25" s="156"/>
      <c r="V25" s="156">
        <f>SUM(V26:V28)</f>
        <v>2.2000000000000002</v>
      </c>
      <c r="W25" s="156"/>
      <c r="X25" s="156"/>
      <c r="AG25" t="s">
        <v>153</v>
      </c>
    </row>
    <row r="26" spans="1:60" ht="22.5" outlineLevel="1" x14ac:dyDescent="0.2">
      <c r="A26" s="169">
        <v>13</v>
      </c>
      <c r="B26" s="170" t="s">
        <v>543</v>
      </c>
      <c r="C26" s="177" t="s">
        <v>544</v>
      </c>
      <c r="D26" s="171" t="s">
        <v>202</v>
      </c>
      <c r="E26" s="172">
        <v>20</v>
      </c>
      <c r="F26" s="173"/>
      <c r="G26" s="174">
        <f>ROUND(E26*F26,2)</f>
        <v>0</v>
      </c>
      <c r="H26" s="155"/>
      <c r="I26" s="154">
        <f>ROUND(E26*H26,2)</f>
        <v>0</v>
      </c>
      <c r="J26" s="155"/>
      <c r="K26" s="154">
        <f>ROUND(E26*J26,2)</f>
        <v>0</v>
      </c>
      <c r="L26" s="154">
        <v>21</v>
      </c>
      <c r="M26" s="154">
        <f>G26*(1+L26/100)</f>
        <v>0</v>
      </c>
      <c r="N26" s="154">
        <v>1.6100000000000001E-3</v>
      </c>
      <c r="O26" s="154">
        <f>ROUND(E26*N26,2)</f>
        <v>0.03</v>
      </c>
      <c r="P26" s="154">
        <v>0</v>
      </c>
      <c r="Q26" s="154">
        <f>ROUND(E26*P26,2)</f>
        <v>0</v>
      </c>
      <c r="R26" s="154"/>
      <c r="S26" s="154" t="s">
        <v>157</v>
      </c>
      <c r="T26" s="154" t="s">
        <v>157</v>
      </c>
      <c r="U26" s="154">
        <v>6.6000000000000003E-2</v>
      </c>
      <c r="V26" s="154">
        <f>ROUND(E26*U26,2)</f>
        <v>1.32</v>
      </c>
      <c r="W26" s="154"/>
      <c r="X26" s="154" t="s">
        <v>158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159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69">
        <v>14</v>
      </c>
      <c r="B27" s="170" t="s">
        <v>549</v>
      </c>
      <c r="C27" s="177" t="s">
        <v>550</v>
      </c>
      <c r="D27" s="171" t="s">
        <v>181</v>
      </c>
      <c r="E27" s="172">
        <v>5</v>
      </c>
      <c r="F27" s="173"/>
      <c r="G27" s="174">
        <f>ROUND(E27*F27,2)</f>
        <v>0</v>
      </c>
      <c r="H27" s="155"/>
      <c r="I27" s="154">
        <f>ROUND(E27*H27,2)</f>
        <v>0</v>
      </c>
      <c r="J27" s="155"/>
      <c r="K27" s="154">
        <f>ROUND(E27*J27,2)</f>
        <v>0</v>
      </c>
      <c r="L27" s="154">
        <v>21</v>
      </c>
      <c r="M27" s="154">
        <f>G27*(1+L27/100)</f>
        <v>0</v>
      </c>
      <c r="N27" s="154">
        <v>1.0000000000000001E-5</v>
      </c>
      <c r="O27" s="154">
        <f>ROUND(E27*N27,2)</f>
        <v>0</v>
      </c>
      <c r="P27" s="154">
        <v>0</v>
      </c>
      <c r="Q27" s="154">
        <f>ROUND(E27*P27,2)</f>
        <v>0</v>
      </c>
      <c r="R27" s="154"/>
      <c r="S27" s="154" t="s">
        <v>157</v>
      </c>
      <c r="T27" s="154" t="s">
        <v>157</v>
      </c>
      <c r="U27" s="154">
        <v>0.17599999999999999</v>
      </c>
      <c r="V27" s="154">
        <f>ROUND(E27*U27,2)</f>
        <v>0.88</v>
      </c>
      <c r="W27" s="154"/>
      <c r="X27" s="154" t="s">
        <v>158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159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9">
        <v>15</v>
      </c>
      <c r="B28" s="170" t="s">
        <v>580</v>
      </c>
      <c r="C28" s="177" t="s">
        <v>581</v>
      </c>
      <c r="D28" s="171" t="s">
        <v>181</v>
      </c>
      <c r="E28" s="172">
        <v>5</v>
      </c>
      <c r="F28" s="173"/>
      <c r="G28" s="174">
        <f>ROUND(E28*F28,2)</f>
        <v>0</v>
      </c>
      <c r="H28" s="155"/>
      <c r="I28" s="154">
        <f>ROUND(E28*H28,2)</f>
        <v>0</v>
      </c>
      <c r="J28" s="155"/>
      <c r="K28" s="154">
        <f>ROUND(E28*J28,2)</f>
        <v>0</v>
      </c>
      <c r="L28" s="154">
        <v>21</v>
      </c>
      <c r="M28" s="154">
        <f>G28*(1+L28/100)</f>
        <v>0</v>
      </c>
      <c r="N28" s="154">
        <v>3.2000000000000003E-4</v>
      </c>
      <c r="O28" s="154">
        <f>ROUND(E28*N28,2)</f>
        <v>0</v>
      </c>
      <c r="P28" s="154">
        <v>0</v>
      </c>
      <c r="Q28" s="154">
        <f>ROUND(E28*P28,2)</f>
        <v>0</v>
      </c>
      <c r="R28" s="154" t="s">
        <v>240</v>
      </c>
      <c r="S28" s="154" t="s">
        <v>157</v>
      </c>
      <c r="T28" s="154" t="s">
        <v>157</v>
      </c>
      <c r="U28" s="154">
        <v>0</v>
      </c>
      <c r="V28" s="154">
        <f>ROUND(E28*U28,2)</f>
        <v>0</v>
      </c>
      <c r="W28" s="154"/>
      <c r="X28" s="154" t="s">
        <v>241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242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57" t="s">
        <v>152</v>
      </c>
      <c r="B29" s="158" t="s">
        <v>84</v>
      </c>
      <c r="C29" s="176" t="s">
        <v>85</v>
      </c>
      <c r="D29" s="159"/>
      <c r="E29" s="160"/>
      <c r="F29" s="161"/>
      <c r="G29" s="162">
        <f>SUMIF(AG30:AG30,"&lt;&gt;NOR",G30:G30)</f>
        <v>0</v>
      </c>
      <c r="H29" s="156"/>
      <c r="I29" s="156">
        <f>SUM(I30:I30)</f>
        <v>0</v>
      </c>
      <c r="J29" s="156"/>
      <c r="K29" s="156">
        <f>SUM(K30:K30)</f>
        <v>0</v>
      </c>
      <c r="L29" s="156"/>
      <c r="M29" s="156">
        <f>SUM(M30:M30)</f>
        <v>0</v>
      </c>
      <c r="N29" s="156"/>
      <c r="O29" s="156">
        <f>SUM(O30:O30)</f>
        <v>0</v>
      </c>
      <c r="P29" s="156"/>
      <c r="Q29" s="156">
        <f>SUM(Q30:Q30)</f>
        <v>0</v>
      </c>
      <c r="R29" s="156"/>
      <c r="S29" s="156"/>
      <c r="T29" s="156"/>
      <c r="U29" s="156"/>
      <c r="V29" s="156">
        <f>SUM(V30:V30)</f>
        <v>3.08</v>
      </c>
      <c r="W29" s="156"/>
      <c r="X29" s="156"/>
      <c r="AG29" t="s">
        <v>153</v>
      </c>
    </row>
    <row r="30" spans="1:60" outlineLevel="1" x14ac:dyDescent="0.2">
      <c r="A30" s="163">
        <v>16</v>
      </c>
      <c r="B30" s="164" t="s">
        <v>577</v>
      </c>
      <c r="C30" s="178" t="s">
        <v>578</v>
      </c>
      <c r="D30" s="165" t="s">
        <v>221</v>
      </c>
      <c r="E30" s="166">
        <v>14.58142</v>
      </c>
      <c r="F30" s="167"/>
      <c r="G30" s="168">
        <f>ROUND(E30*F30,2)</f>
        <v>0</v>
      </c>
      <c r="H30" s="155"/>
      <c r="I30" s="154">
        <f>ROUND(E30*H30,2)</f>
        <v>0</v>
      </c>
      <c r="J30" s="155"/>
      <c r="K30" s="154">
        <f>ROUND(E30*J30,2)</f>
        <v>0</v>
      </c>
      <c r="L30" s="154">
        <v>21</v>
      </c>
      <c r="M30" s="154">
        <f>G30*(1+L30/100)</f>
        <v>0</v>
      </c>
      <c r="N30" s="154">
        <v>0</v>
      </c>
      <c r="O30" s="154">
        <f>ROUND(E30*N30,2)</f>
        <v>0</v>
      </c>
      <c r="P30" s="154">
        <v>0</v>
      </c>
      <c r="Q30" s="154">
        <f>ROUND(E30*P30,2)</f>
        <v>0</v>
      </c>
      <c r="R30" s="154"/>
      <c r="S30" s="154" t="s">
        <v>157</v>
      </c>
      <c r="T30" s="154" t="s">
        <v>157</v>
      </c>
      <c r="U30" s="154">
        <v>0.21149999999999999</v>
      </c>
      <c r="V30" s="154">
        <f>ROUND(E30*U30,2)</f>
        <v>3.08</v>
      </c>
      <c r="W30" s="154"/>
      <c r="X30" s="154" t="s">
        <v>305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306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3"/>
      <c r="B31" s="4"/>
      <c r="C31" s="179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139</v>
      </c>
    </row>
    <row r="32" spans="1:60" x14ac:dyDescent="0.2">
      <c r="A32" s="150"/>
      <c r="B32" s="151" t="s">
        <v>31</v>
      </c>
      <c r="C32" s="180"/>
      <c r="D32" s="152"/>
      <c r="E32" s="153"/>
      <c r="F32" s="153"/>
      <c r="G32" s="175">
        <f>G8+G17+G19+G21+G23+G25+G29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511</v>
      </c>
    </row>
    <row r="33" spans="1:33" x14ac:dyDescent="0.2">
      <c r="A33" s="3"/>
      <c r="B33" s="4"/>
      <c r="C33" s="179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3"/>
      <c r="B34" s="4"/>
      <c r="C34" s="17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45" t="s">
        <v>512</v>
      </c>
      <c r="B35" s="245"/>
      <c r="C35" s="246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47"/>
      <c r="B36" s="248"/>
      <c r="C36" s="249"/>
      <c r="D36" s="248"/>
      <c r="E36" s="248"/>
      <c r="F36" s="248"/>
      <c r="G36" s="25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G36" t="s">
        <v>513</v>
      </c>
    </row>
    <row r="37" spans="1:33" x14ac:dyDescent="0.2">
      <c r="A37" s="251"/>
      <c r="B37" s="252"/>
      <c r="C37" s="253"/>
      <c r="D37" s="252"/>
      <c r="E37" s="252"/>
      <c r="F37" s="252"/>
      <c r="G37" s="25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 x14ac:dyDescent="0.2">
      <c r="A38" s="251"/>
      <c r="B38" s="252"/>
      <c r="C38" s="253"/>
      <c r="D38" s="252"/>
      <c r="E38" s="252"/>
      <c r="F38" s="252"/>
      <c r="G38" s="25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A39" s="251"/>
      <c r="B39" s="252"/>
      <c r="C39" s="253"/>
      <c r="D39" s="252"/>
      <c r="E39" s="252"/>
      <c r="F39" s="252"/>
      <c r="G39" s="2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 x14ac:dyDescent="0.2">
      <c r="A40" s="255"/>
      <c r="B40" s="256"/>
      <c r="C40" s="257"/>
      <c r="D40" s="256"/>
      <c r="E40" s="256"/>
      <c r="F40" s="256"/>
      <c r="G40" s="258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3" x14ac:dyDescent="0.2">
      <c r="A41" s="3"/>
      <c r="B41" s="4"/>
      <c r="C41" s="179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33" x14ac:dyDescent="0.2">
      <c r="C42" s="181"/>
      <c r="D42" s="10"/>
      <c r="AG42" t="s">
        <v>514</v>
      </c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6:G40"/>
    <mergeCell ref="A1:G1"/>
    <mergeCell ref="C2:G2"/>
    <mergeCell ref="C3:G3"/>
    <mergeCell ref="C4:G4"/>
    <mergeCell ref="A35:C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 01 Pol</vt:lpstr>
      <vt:lpstr>02 02 Pol</vt:lpstr>
      <vt:lpstr>02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'02 03 Pol'!Názvy_tisku</vt:lpstr>
      <vt:lpstr>oadresa</vt:lpstr>
      <vt:lpstr>Stavba!Objednatel</vt:lpstr>
      <vt:lpstr>Stavba!Objekt</vt:lpstr>
      <vt:lpstr>'02 01 Pol'!Oblast_tisku</vt:lpstr>
      <vt:lpstr>'02 02 Pol'!Oblast_tisku</vt:lpstr>
      <vt:lpstr>'02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Petr</dc:creator>
  <cp:lastModifiedBy>Mareš Petr</cp:lastModifiedBy>
  <cp:lastPrinted>2019-03-19T12:27:02Z</cp:lastPrinted>
  <dcterms:created xsi:type="dcterms:W3CDTF">2009-04-08T07:15:50Z</dcterms:created>
  <dcterms:modified xsi:type="dcterms:W3CDTF">2019-11-26T05:16:37Z</dcterms:modified>
</cp:coreProperties>
</file>